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0440" activeTab="0"/>
  </bookViews>
  <sheets>
    <sheet name="ТРАФАРЕТ (2)" sheetId="1" r:id="rId1"/>
  </sheets>
  <definedNames>
    <definedName name="_xlnm.Print_Area" localSheetId="0">'ТРАФАРЕТ (2)'!$A$1:$G$177</definedName>
  </definedNames>
  <calcPr fullCalcOnLoad="1" fullPrecision="0"/>
</workbook>
</file>

<file path=xl/sharedStrings.xml><?xml version="1.0" encoding="utf-8"?>
<sst xmlns="http://schemas.openxmlformats.org/spreadsheetml/2006/main" count="454" uniqueCount="318">
  <si>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</si>
  <si>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</si>
  <si>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</si>
  <si>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</si>
  <si>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</si>
  <si>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</si>
  <si>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</si>
  <si>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</si>
  <si>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</si>
  <si>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</si>
  <si>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</si>
  <si>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</si>
  <si>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</si>
  <si>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</si>
  <si>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</si>
  <si>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</si>
  <si>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</si>
  <si>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</si>
  <si>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</si>
  <si>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</si>
  <si>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</si>
  <si>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</si>
  <si>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</si>
  <si>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</si>
  <si>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</si>
  <si>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</si>
  <si>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</si>
  <si>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</si>
  <si>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</si>
  <si>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</si>
  <si>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</si>
  <si>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</si>
  <si>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</si>
  <si>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</si>
  <si>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</si>
  <si>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</si>
  <si>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</si>
  <si>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</si>
  <si>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</si>
  <si>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</si>
  <si>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</si>
  <si>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</si>
  <si>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</si>
  <si>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</si>
  <si>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</si>
  <si>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</si>
  <si>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</si>
  <si>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</si>
  <si>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</si>
  <si>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</si>
  <si>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</si>
  <si>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</si>
  <si>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</si>
  <si>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</si>
  <si>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</si>
  <si>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</si>
  <si>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</si>
  <si>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</si>
  <si>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</si>
  <si>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</si>
  <si>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</si>
  <si>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</si>
  <si>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</si>
  <si>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</si>
  <si>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</si>
  <si>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</si>
  <si>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</si>
  <si>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</si>
  <si>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</si>
  <si>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</si>
  <si>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</si>
  <si>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</si>
  <si>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</si>
  <si>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</si>
  <si>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</si>
  <si>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</si>
  <si>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</si>
  <si>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</si>
  <si>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</si>
  <si>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</si>
  <si>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</si>
  <si>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</si>
  <si>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</si>
  <si>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</si>
  <si>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</si>
  <si>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</si>
  <si>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</si>
  <si>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</si>
  <si>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</si>
  <si>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</si>
  <si>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</si>
  <si>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</si>
  <si>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</si>
  <si>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</si>
  <si>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</si>
  <si>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</si>
  <si>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</si>
  <si>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</si>
  <si>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</si>
  <si>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</si>
  <si>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</si>
  <si>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</si>
  <si>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</si>
  <si>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</si>
  <si>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</si>
  <si>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</si>
  <si>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</si>
  <si>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</si>
  <si>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</si>
  <si>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</si>
  <si>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</si>
  <si>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</si>
  <si>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</si>
  <si>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</si>
  <si>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</si>
  <si>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</si>
  <si>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</si>
  <si>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</si>
  <si>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</si>
  <si>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</si>
  <si>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</si>
  <si>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</si>
  <si>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</si>
  <si>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</si>
  <si>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</si>
  <si>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</si>
  <si>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</si>
  <si>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</si>
  <si>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</si>
  <si>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</si>
  <si>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</si>
  <si>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</si>
  <si>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</si>
  <si>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</si>
  <si>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</si>
  <si>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</si>
  <si>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</si>
  <si>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</si>
  <si>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</si>
  <si>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</si>
  <si>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</si>
  <si>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</si>
  <si>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</si>
  <si>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</si>
  <si>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</si>
  <si>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</si>
  <si>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</si>
  <si>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</si>
  <si>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</si>
  <si>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</si>
  <si>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</si>
  <si>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</si>
  <si>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</si>
  <si>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</si>
  <si>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</si>
  <si>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</si>
  <si>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</si>
  <si>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</si>
  <si>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</si>
  <si>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</si>
  <si>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</si>
  <si>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</si>
  <si>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</si>
  <si>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</si>
  <si>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</si>
  <si>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</si>
  <si>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</si>
  <si>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</si>
  <si>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уменьшение стоимости материальных запасов
      в том числе:</t>
  </si>
  <si>
    <t>Чистое поступление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</si>
  <si>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</si>
  <si>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</si>
  <si>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</si>
  <si>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</si>
  <si>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</si>
  <si>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</si>
  <si>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</si>
  <si>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</si>
  <si>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</si>
  <si>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</si>
  <si>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</si>
  <si>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</si>
  <si>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</si>
  <si>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</si>
  <si>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</si>
  <si>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</si>
  <si>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</si>
  <si>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</si>
  <si>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</si>
  <si>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</si>
  <si>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</si>
  <si>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ГОД</t>
  </si>
  <si>
    <t>5</t>
  </si>
  <si>
    <t>01.01.2020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</si>
  <si>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</si>
  <si>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</si>
  <si>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</si>
  <si>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</si>
  <si>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</si>
  <si>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</si>
  <si>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</si>
  <si>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</si>
  <si>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</si>
  <si>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</si>
  <si>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</si>
  <si>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</si>
  <si>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</si>
  <si>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</si>
  <si>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</si>
  <si>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</si>
  <si>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</si>
  <si>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</si>
  <si>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</si>
  <si>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</si>
  <si>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</si>
  <si>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</si>
  <si>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</si>
  <si>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</si>
  <si>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</si>
  <si>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</si>
  <si>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</si>
  <si>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</si>
  <si>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</si>
  <si>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</si>
  <si>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</si>
  <si>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</si>
  <si>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</si>
  <si>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</si>
  <si>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</si>
  <si>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</si>
  <si>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</si>
  <si>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</si>
  <si>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</si>
  <si>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</si>
  <si>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</si>
  <si>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</si>
  <si>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</si>
  <si>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</si>
  <si>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</si>
  <si>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</si>
  <si>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344</t>
  </si>
  <si>
    <t>Увеличение стоимости строительных материалов</t>
  </si>
  <si>
    <t>346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</si>
  <si>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</si>
  <si>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</si>
  <si>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</si>
  <si>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</si>
  <si>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291</t>
  </si>
  <si>
    <t>221</t>
  </si>
  <si>
    <t>Услуги связи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</si>
  <si>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</si>
  <si>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</si>
  <si>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</si>
  <si>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</si>
  <si>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</si>
  <si>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</si>
  <si>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Заработная плата</t>
  </si>
  <si>
    <t>211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</si>
  <si>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</si>
  <si>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</si>
  <si>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</si>
  <si>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</si>
  <si>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Иные доходы</t>
  </si>
  <si>
    <t>189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</si>
  <si>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</si>
  <si>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</si>
  <si>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</si>
  <si>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</si>
  <si>
    <t>121</t>
  </si>
  <si>
    <t>Доходы от операционной аренды</t>
  </si>
  <si>
    <t>32616414</t>
  </si>
  <si>
    <t>911</t>
  </si>
  <si>
    <t>Администрация Мариинского муниципального района</t>
  </si>
  <si>
    <t>Управлене образования администрации Мариинского муниципального района</t>
  </si>
  <si>
    <t>доходы от реализации нефинансовых активов</t>
  </si>
  <si>
    <t>172</t>
  </si>
  <si>
    <t>292</t>
  </si>
  <si>
    <t>Штрафы за нарушение законодательства о налогах и сборах, законодательства о страховых взносах</t>
  </si>
  <si>
    <t>342</t>
  </si>
  <si>
    <t>Увеличение стоимости продуктов питания</t>
  </si>
  <si>
    <t>Уменьшение стоимости продуктов питания</t>
  </si>
  <si>
    <t>Уменьшение стоимости прочих оборотных запасов (материалов)</t>
  </si>
  <si>
    <t>Уменьшение стоимости мягкого инвентаря</t>
  </si>
  <si>
    <t>445</t>
  </si>
  <si>
    <t>446</t>
  </si>
  <si>
    <t>271</t>
  </si>
  <si>
    <t>272</t>
  </si>
  <si>
    <t xml:space="preserve">амортизация основных средств и нематериальных активов </t>
  </si>
  <si>
    <t>расходования материальных запасов</t>
  </si>
  <si>
    <t>266</t>
  </si>
  <si>
    <t>227</t>
  </si>
  <si>
    <t>страхование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</si>
  <si>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</si>
  <si>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</si>
  <si>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</si>
  <si>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343</t>
  </si>
  <si>
    <t>345</t>
  </si>
  <si>
    <t>443</t>
  </si>
  <si>
    <t>444</t>
  </si>
  <si>
    <t>449</t>
  </si>
  <si>
    <t>Увеличение стоимости горюче-смазочных материалов</t>
  </si>
  <si>
    <t xml:space="preserve">Увеличение стоимости строительных материалов </t>
  </si>
  <si>
    <t>Уменьшение стоимости прочих материальных запасов однократного применения</t>
  </si>
  <si>
    <t>Уменьшение стоимости горюче-смазочных материалов</t>
  </si>
  <si>
    <t>Уменьшение стоимости строительных материалов</t>
  </si>
  <si>
    <t>МБОУ "Калининская ООШ"</t>
  </si>
  <si>
    <t>Краснова Л.Н.</t>
  </si>
  <si>
    <t>Субочева В.А.</t>
  </si>
  <si>
    <t>01 января 2021 г.</t>
  </si>
  <si>
    <t>10 января 2021 года</t>
  </si>
  <si>
    <t>от компенсации затрат</t>
  </si>
  <si>
    <t>134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</si>
  <si>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</si>
  <si>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</si>
  <si>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</si>
  <si>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</si>
  <si>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191</t>
  </si>
  <si>
    <r>
      <t xml:space="preserve">Доходы </t>
    </r>
    <r>
      <rPr>
        <sz val="11"/>
        <rFont val="Times New Roman"/>
        <family val="1"/>
      </rPr>
      <t>(стр.030 + стр.040 + стр.050 + стр.060 + стр.070 + стр.090 + стр.100 + стр.110)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</si>
</sst>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\ \-\ #,##0.00;\ \-"/>
    <numFmt numFmtId="175" formatCode="[$-FC19]d\ mmmm\ yyyy\ &quot;г.&quot;"/>
    <numFmt numFmtId="176" formatCode="#,##0.00_ ;\-#,##0.00\ "/>
    <numFmt numFmtId="177" formatCode="#,##0.00;&quot; - &quot;#,##0.00;&quot; -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77" fontId="19" fillId="0" borderId="10" xfId="0" applyNumberFormat="1" applyFont="1" applyFill="1" applyBorder="1" applyAlignment="1" applyProtection="1">
      <alignment horizontal="right"/>
      <protection/>
    </xf>
    <xf numFmtId="177" fontId="19" fillId="0" borderId="11" xfId="0" applyNumberFormat="1" applyFont="1" applyFill="1" applyBorder="1" applyAlignment="1" applyProtection="1">
      <alignment horizontal="right"/>
      <protection/>
    </xf>
    <xf numFmtId="177" fontId="19" fillId="0" borderId="12" xfId="0" applyNumberFormat="1" applyFont="1" applyFill="1" applyBorder="1" applyAlignment="1" applyProtection="1">
      <alignment horizontal="right"/>
      <protection/>
    </xf>
    <xf numFmtId="177" fontId="19" fillId="0" borderId="13" xfId="0" applyNumberFormat="1" applyFont="1" applyFill="1" applyBorder="1" applyAlignment="1" applyProtection="1">
      <alignment horizontal="right"/>
      <protection/>
    </xf>
    <xf numFmtId="177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wrapText="1"/>
      <protection/>
    </xf>
    <xf numFmtId="49" fontId="19" fillId="0" borderId="18" xfId="0" applyNumberFormat="1" applyFont="1" applyFill="1" applyBorder="1" applyAlignment="1" applyProtection="1">
      <alignment horizontal="center"/>
      <protection/>
    </xf>
    <xf numFmtId="49" fontId="19" fillId="0" borderId="10" xfId="0" applyNumberFormat="1" applyFont="1" applyFill="1" applyBorder="1" applyAlignment="1" applyProtection="1">
      <alignment horizontal="center"/>
      <protection/>
    </xf>
    <xf numFmtId="49" fontId="20" fillId="0" borderId="19" xfId="0" applyNumberFormat="1" applyFont="1" applyFill="1" applyBorder="1" applyAlignment="1" applyProtection="1">
      <alignment horizontal="left" wrapText="1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9" xfId="0" applyNumberFormat="1" applyFont="1" applyFill="1" applyBorder="1" applyAlignment="1" applyProtection="1">
      <alignment horizontal="left" wrapText="1" indent="4"/>
      <protection/>
    </xf>
    <xf numFmtId="49" fontId="19" fillId="0" borderId="12" xfId="0" applyNumberFormat="1" applyFont="1" applyFill="1" applyBorder="1" applyAlignment="1" applyProtection="1">
      <alignment horizontal="center"/>
      <protection locked="0"/>
    </xf>
    <xf numFmtId="49" fontId="19" fillId="0" borderId="19" xfId="0" applyNumberFormat="1" applyFont="1" applyFill="1" applyBorder="1" applyAlignment="1" applyProtection="1">
      <alignment horizontal="left" wrapText="1" indent="1"/>
      <protection/>
    </xf>
    <xf numFmtId="49" fontId="19" fillId="0" borderId="21" xfId="0" applyNumberFormat="1" applyFont="1" applyFill="1" applyBorder="1" applyAlignment="1" applyProtection="1">
      <alignment horizontal="left" wrapText="1" indent="3"/>
      <protection/>
    </xf>
    <xf numFmtId="49" fontId="19" fillId="0" borderId="22" xfId="0" applyNumberFormat="1" applyFont="1" applyFill="1" applyBorder="1" applyAlignment="1" applyProtection="1">
      <alignment horizontal="center"/>
      <protection/>
    </xf>
    <xf numFmtId="49" fontId="19" fillId="0" borderId="23" xfId="0" applyNumberFormat="1" applyFont="1" applyFill="1" applyBorder="1" applyAlignment="1" applyProtection="1">
      <alignment horizontal="center"/>
      <protection/>
    </xf>
    <xf numFmtId="174" fontId="19" fillId="0" borderId="23" xfId="0" applyNumberFormat="1" applyFont="1" applyFill="1" applyBorder="1" applyAlignment="1" applyProtection="1">
      <alignment horizontal="right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49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49" fontId="19" fillId="0" borderId="21" xfId="0" applyNumberFormat="1" applyFont="1" applyFill="1" applyBorder="1" applyAlignment="1" applyProtection="1">
      <alignment horizontal="left" wrapText="1" indent="4"/>
      <protection/>
    </xf>
    <xf numFmtId="49" fontId="19" fillId="0" borderId="29" xfId="0" applyNumberFormat="1" applyFont="1" applyFill="1" applyBorder="1" applyAlignment="1" applyProtection="1">
      <alignment horizontal="center"/>
      <protection/>
    </xf>
    <xf numFmtId="49" fontId="19" fillId="0" borderId="30" xfId="0" applyNumberFormat="1" applyFont="1" applyFill="1" applyBorder="1" applyAlignment="1" applyProtection="1">
      <alignment horizontal="center"/>
      <protection locked="0"/>
    </xf>
    <xf numFmtId="174" fontId="19" fillId="0" borderId="30" xfId="0" applyNumberFormat="1" applyFont="1" applyFill="1" applyBorder="1" applyAlignment="1" applyProtection="1">
      <alignment horizontal="right"/>
      <protection locked="0"/>
    </xf>
    <xf numFmtId="49" fontId="19" fillId="0" borderId="21" xfId="0" applyNumberFormat="1" applyFont="1" applyFill="1" applyBorder="1" applyAlignment="1" applyProtection="1">
      <alignment horizontal="left" wrapText="1" indent="1"/>
      <protection/>
    </xf>
    <xf numFmtId="49" fontId="19" fillId="0" borderId="30" xfId="0" applyNumberFormat="1" applyFont="1" applyFill="1" applyBorder="1" applyAlignment="1" applyProtection="1">
      <alignment horizontal="center"/>
      <protection/>
    </xf>
    <xf numFmtId="174" fontId="19" fillId="0" borderId="30" xfId="0" applyNumberFormat="1" applyFont="1" applyFill="1" applyBorder="1" applyAlignment="1" applyProtection="1">
      <alignment horizontal="right"/>
      <protection/>
    </xf>
    <xf numFmtId="49" fontId="19" fillId="0" borderId="24" xfId="0" applyNumberFormat="1" applyFont="1" applyFill="1" applyBorder="1" applyAlignment="1" applyProtection="1">
      <alignment horizontal="center" vertical="center"/>
      <protection/>
    </xf>
    <xf numFmtId="49" fontId="19" fillId="0" borderId="26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49" fontId="19" fillId="0" borderId="32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174" fontId="19" fillId="0" borderId="0" xfId="0" applyNumberFormat="1" applyFont="1" applyFill="1" applyBorder="1" applyAlignment="1" applyProtection="1">
      <alignment horizontal="center"/>
      <protection locked="0"/>
    </xf>
    <xf numFmtId="174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34" xfId="0" applyNumberFormat="1" applyFont="1" applyFill="1" applyBorder="1" applyAlignment="1">
      <alignment horizontal="center"/>
    </xf>
    <xf numFmtId="0" fontId="19" fillId="0" borderId="31" xfId="0" applyFont="1" applyFill="1" applyBorder="1" applyAlignment="1" applyProtection="1">
      <alignment horizontal="center"/>
      <protection locked="0"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0" fontId="19" fillId="0" borderId="31" xfId="0" applyNumberFormat="1" applyFont="1" applyFill="1" applyBorder="1" applyAlignment="1" applyProtection="1">
      <alignment horizontal="left" wrapText="1"/>
      <protection locked="0"/>
    </xf>
    <xf numFmtId="49" fontId="19" fillId="0" borderId="34" xfId="0" applyNumberFormat="1" applyFont="1" applyFill="1" applyBorder="1" applyAlignment="1" applyProtection="1">
      <alignment horizontal="center"/>
      <protection locked="0"/>
    </xf>
    <xf numFmtId="0" fontId="19" fillId="0" borderId="35" xfId="0" applyNumberFormat="1" applyFont="1" applyFill="1" applyBorder="1" applyAlignment="1" applyProtection="1">
      <alignment horizontal="left" wrapText="1"/>
      <protection locked="0"/>
    </xf>
    <xf numFmtId="0" fontId="19" fillId="0" borderId="34" xfId="0" applyFont="1" applyFill="1" applyBorder="1" applyAlignment="1">
      <alignment horizontal="center"/>
    </xf>
    <xf numFmtId="49" fontId="19" fillId="0" borderId="36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Alignment="1">
      <alignment horizontal="centerContinuous"/>
    </xf>
    <xf numFmtId="49" fontId="19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 vertical="center"/>
      <protection/>
    </xf>
    <xf numFmtId="49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left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49" fontId="19" fillId="0" borderId="43" xfId="0" applyNumberFormat="1" applyFont="1" applyFill="1" applyBorder="1" applyAlignment="1" applyProtection="1">
      <alignment horizontal="center" vertical="center"/>
      <protection/>
    </xf>
    <xf numFmtId="174" fontId="19" fillId="0" borderId="44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9" fillId="0" borderId="45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2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left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49" fontId="20" fillId="0" borderId="48" xfId="0" applyNumberFormat="1" applyFont="1" applyFill="1" applyBorder="1" applyAlignment="1" applyProtection="1">
      <alignment horizontal="left" wrapText="1"/>
      <protection/>
    </xf>
    <xf numFmtId="49" fontId="19" fillId="0" borderId="49" xfId="0" applyNumberFormat="1" applyFont="1" applyFill="1" applyBorder="1" applyAlignment="1" applyProtection="1">
      <alignment horizontal="center"/>
      <protection/>
    </xf>
    <xf numFmtId="49" fontId="19" fillId="0" borderId="50" xfId="0" applyNumberFormat="1" applyFont="1" applyFill="1" applyBorder="1" applyAlignment="1" applyProtection="1">
      <alignment horizontal="center"/>
      <protection/>
    </xf>
    <xf numFmtId="174" fontId="19" fillId="0" borderId="50" xfId="0" applyNumberFormat="1" applyFont="1" applyFill="1" applyBorder="1" applyAlignment="1" applyProtection="1">
      <alignment horizontal="right"/>
      <protection/>
    </xf>
    <xf numFmtId="174" fontId="19" fillId="0" borderId="51" xfId="0" applyNumberFormat="1" applyFont="1" applyFill="1" applyBorder="1" applyAlignment="1" applyProtection="1">
      <alignment horizontal="right"/>
      <protection/>
    </xf>
    <xf numFmtId="174" fontId="19" fillId="0" borderId="52" xfId="0" applyNumberFormat="1" applyFont="1" applyFill="1" applyBorder="1" applyAlignment="1" applyProtection="1">
      <alignment horizontal="right"/>
      <protection/>
    </xf>
    <xf numFmtId="49" fontId="20" fillId="0" borderId="21" xfId="0" applyNumberFormat="1" applyFont="1" applyFill="1" applyBorder="1" applyAlignment="1" applyProtection="1">
      <alignment horizontal="left" wrapText="1"/>
      <protection/>
    </xf>
    <xf numFmtId="49" fontId="18" fillId="0" borderId="21" xfId="0" applyNumberFormat="1" applyFont="1" applyFill="1" applyBorder="1" applyAlignment="1" applyProtection="1">
      <alignment horizontal="center" wrapText="1"/>
      <protection/>
    </xf>
    <xf numFmtId="0" fontId="19" fillId="0" borderId="30" xfId="0" applyFont="1" applyFill="1" applyBorder="1" applyAlignment="1" applyProtection="1">
      <alignment horizontal="center"/>
      <protection/>
    </xf>
    <xf numFmtId="0" fontId="19" fillId="0" borderId="53" xfId="0" applyFont="1" applyFill="1" applyBorder="1" applyAlignment="1" applyProtection="1">
      <alignment/>
      <protection/>
    </xf>
    <xf numFmtId="0" fontId="19" fillId="0" borderId="30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8" xfId="0" applyFont="1" applyFill="1" applyBorder="1" applyAlignment="1" applyProtection="1">
      <alignment horizontal="left"/>
      <protection/>
    </xf>
    <xf numFmtId="0" fontId="19" fillId="0" borderId="28" xfId="0" applyFont="1" applyFill="1" applyBorder="1" applyAlignment="1" applyProtection="1">
      <alignment horizontal="center"/>
      <protection/>
    </xf>
    <xf numFmtId="49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49" fontId="19" fillId="0" borderId="30" xfId="0" applyNumberFormat="1" applyFont="1" applyFill="1" applyBorder="1" applyAlignment="1">
      <alignment horizontal="left" vertical="top" wrapText="1"/>
    </xf>
    <xf numFmtId="49" fontId="19" fillId="0" borderId="48" xfId="0" applyNumberFormat="1" applyFont="1" applyFill="1" applyBorder="1" applyAlignment="1" applyProtection="1">
      <alignment horizontal="left" wrapText="1" indent="4"/>
      <protection/>
    </xf>
    <xf numFmtId="49" fontId="19" fillId="0" borderId="50" xfId="0" applyNumberFormat="1" applyFont="1" applyFill="1" applyBorder="1" applyAlignment="1" applyProtection="1">
      <alignment horizontal="center" wrapText="1"/>
      <protection/>
    </xf>
    <xf numFmtId="174" fontId="19" fillId="0" borderId="50" xfId="0" applyNumberFormat="1" applyFont="1" applyFill="1" applyBorder="1" applyAlignment="1" applyProtection="1">
      <alignment horizontal="right"/>
      <protection locked="0"/>
    </xf>
    <xf numFmtId="49" fontId="18" fillId="0" borderId="21" xfId="0" applyNumberFormat="1" applyFont="1" applyFill="1" applyBorder="1" applyAlignment="1" applyProtection="1">
      <alignment horizontal="left" wrapText="1"/>
      <protection/>
    </xf>
    <xf numFmtId="174" fontId="19" fillId="0" borderId="23" xfId="0" applyNumberFormat="1" applyFont="1" applyFill="1" applyBorder="1" applyAlignment="1" applyProtection="1">
      <alignment horizontal="right"/>
      <protection locked="0"/>
    </xf>
    <xf numFmtId="49" fontId="18" fillId="0" borderId="48" xfId="0" applyNumberFormat="1" applyFont="1" applyFill="1" applyBorder="1" applyAlignment="1" applyProtection="1">
      <alignment horizontal="center" wrapText="1"/>
      <protection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 applyProtection="1">
      <alignment horizontal="center" wrapText="1"/>
      <protection locked="0"/>
    </xf>
    <xf numFmtId="49" fontId="19" fillId="0" borderId="0" xfId="0" applyNumberFormat="1" applyFont="1" applyFill="1" applyBorder="1" applyAlignment="1">
      <alignment horizontal="right" wrapText="1"/>
    </xf>
    <xf numFmtId="49" fontId="19" fillId="0" borderId="31" xfId="0" applyNumberFormat="1" applyFont="1" applyFill="1" applyBorder="1" applyAlignment="1">
      <alignment wrapText="1"/>
    </xf>
    <xf numFmtId="49" fontId="19" fillId="0" borderId="31" xfId="0" applyNumberFormat="1" applyFont="1" applyFill="1" applyBorder="1" applyAlignment="1" applyProtection="1">
      <alignment horizontal="center" wrapText="1"/>
      <protection locked="0"/>
    </xf>
    <xf numFmtId="49" fontId="19" fillId="0" borderId="0" xfId="0" applyNumberFormat="1" applyFont="1" applyFill="1" applyAlignment="1">
      <alignment horizontal="center" wrapText="1"/>
    </xf>
    <xf numFmtId="49" fontId="19" fillId="0" borderId="55" xfId="0" applyNumberFormat="1" applyFont="1" applyFill="1" applyBorder="1" applyAlignment="1">
      <alignment horizontal="center" wrapText="1"/>
    </xf>
    <xf numFmtId="49" fontId="19" fillId="0" borderId="55" xfId="0" applyNumberFormat="1" applyFont="1" applyFill="1" applyBorder="1" applyAlignment="1">
      <alignment/>
    </xf>
    <xf numFmtId="49" fontId="19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 applyProtection="1">
      <alignment horizontal="left" wrapText="1"/>
      <protection locked="0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89" applyNumberFormat="1" applyFont="1" applyFill="1" applyAlignment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2.25390625" style="6" customWidth="1"/>
    <col min="2" max="2" width="4.75390625" style="6" customWidth="1"/>
    <col min="3" max="3" width="5.625" style="6" customWidth="1"/>
    <col min="4" max="4" width="17.75390625" style="6" customWidth="1"/>
    <col min="5" max="5" width="20.625" style="6" customWidth="1"/>
    <col min="6" max="6" width="17.75390625" style="54" customWidth="1"/>
    <col min="7" max="7" width="16.75390625" style="54" customWidth="1"/>
    <col min="8" max="8" width="9.125" style="55" hidden="1" customWidth="1"/>
    <col min="9" max="9" width="10.25390625" style="55" hidden="1" customWidth="1"/>
    <col min="10" max="16384" width="9.125" style="55" customWidth="1"/>
  </cols>
  <sheetData>
    <row r="1" spans="1:9" ht="15">
      <c r="A1" s="50" t="s">
        <v>0</v>
      </c>
      <c r="B1" s="51"/>
      <c r="C1" s="51"/>
      <c r="D1" s="51"/>
      <c r="E1" s="51"/>
      <c r="F1" s="52"/>
      <c r="G1" s="53" t="s">
        <v>1</v>
      </c>
      <c r="H1" s="54"/>
      <c r="I1" s="55" t="s">
        <v>127</v>
      </c>
    </row>
    <row r="2" spans="6:9" ht="15">
      <c r="F2" s="56" t="s">
        <v>104</v>
      </c>
      <c r="G2" s="57" t="s">
        <v>2</v>
      </c>
      <c r="H2" s="54" t="s">
        <v>192</v>
      </c>
      <c r="I2" s="55" t="s">
        <v>126</v>
      </c>
    </row>
    <row r="3" spans="2:9" ht="15">
      <c r="B3" s="55" t="s">
        <v>109</v>
      </c>
      <c r="C3" s="58" t="s">
        <v>308</v>
      </c>
      <c r="D3" s="58"/>
      <c r="E3" s="55"/>
      <c r="F3" s="56" t="s">
        <v>105</v>
      </c>
      <c r="G3" s="59">
        <v>43831</v>
      </c>
      <c r="H3" s="54" t="s">
        <v>195</v>
      </c>
      <c r="I3" s="55" t="s">
        <v>128</v>
      </c>
    </row>
    <row r="4" spans="1:9" ht="15">
      <c r="A4" s="6" t="s">
        <v>110</v>
      </c>
      <c r="B4" s="60" t="s">
        <v>305</v>
      </c>
      <c r="C4" s="60"/>
      <c r="D4" s="60"/>
      <c r="E4" s="60"/>
      <c r="F4" s="56" t="s">
        <v>106</v>
      </c>
      <c r="G4" s="61"/>
      <c r="H4" s="54" t="s">
        <v>193</v>
      </c>
      <c r="I4" s="55" t="s">
        <v>129</v>
      </c>
    </row>
    <row r="5" spans="1:9" ht="15">
      <c r="A5" s="6" t="s">
        <v>111</v>
      </c>
      <c r="B5" s="62"/>
      <c r="C5" s="62"/>
      <c r="D5" s="62"/>
      <c r="E5" s="62"/>
      <c r="F5" s="56" t="s">
        <v>118</v>
      </c>
      <c r="G5" s="63">
        <v>4237001559</v>
      </c>
      <c r="H5" s="54"/>
      <c r="I5" s="55" t="s">
        <v>130</v>
      </c>
    </row>
    <row r="6" spans="1:9" ht="15">
      <c r="A6" s="6" t="s">
        <v>112</v>
      </c>
      <c r="B6" s="62" t="s">
        <v>272</v>
      </c>
      <c r="C6" s="62"/>
      <c r="D6" s="62"/>
      <c r="E6" s="62"/>
      <c r="F6" s="56" t="s">
        <v>119</v>
      </c>
      <c r="G6" s="64" t="s">
        <v>270</v>
      </c>
      <c r="H6" s="54" t="s">
        <v>194</v>
      </c>
      <c r="I6" s="55" t="s">
        <v>131</v>
      </c>
    </row>
    <row r="7" spans="2:9" ht="15">
      <c r="B7" s="65" t="s">
        <v>273</v>
      </c>
      <c r="C7" s="65"/>
      <c r="D7" s="65"/>
      <c r="E7" s="65"/>
      <c r="F7" s="56" t="s">
        <v>106</v>
      </c>
      <c r="G7" s="61"/>
      <c r="H7" s="54"/>
      <c r="I7" s="55" t="s">
        <v>132</v>
      </c>
    </row>
    <row r="8" spans="1:9" ht="15">
      <c r="A8" s="6" t="s">
        <v>113</v>
      </c>
      <c r="B8" s="60"/>
      <c r="C8" s="60"/>
      <c r="D8" s="60"/>
      <c r="E8" s="60"/>
      <c r="F8" s="56" t="s">
        <v>118</v>
      </c>
      <c r="G8" s="61"/>
      <c r="H8" s="54"/>
      <c r="I8" s="55" t="s">
        <v>133</v>
      </c>
    </row>
    <row r="9" spans="1:9" ht="15">
      <c r="A9" s="7" t="s">
        <v>3</v>
      </c>
      <c r="B9" s="55"/>
      <c r="C9" s="54"/>
      <c r="D9" s="66"/>
      <c r="E9" s="66"/>
      <c r="F9" s="56" t="s">
        <v>107</v>
      </c>
      <c r="G9" s="67" t="s">
        <v>271</v>
      </c>
      <c r="H9" s="54" t="s">
        <v>191</v>
      </c>
      <c r="I9" s="55" t="s">
        <v>134</v>
      </c>
    </row>
    <row r="10" spans="1:9" ht="15.75" thickBot="1">
      <c r="A10" s="6" t="s">
        <v>189</v>
      </c>
      <c r="B10" s="55"/>
      <c r="C10" s="54"/>
      <c r="D10" s="66"/>
      <c r="E10" s="66"/>
      <c r="F10" s="56" t="s">
        <v>108</v>
      </c>
      <c r="G10" s="68">
        <v>383</v>
      </c>
      <c r="H10" s="54"/>
      <c r="I10" s="55" t="s">
        <v>135</v>
      </c>
    </row>
    <row r="11" spans="1:9" ht="15">
      <c r="A11" s="66"/>
      <c r="B11" s="66"/>
      <c r="C11" s="66"/>
      <c r="D11" s="66"/>
      <c r="E11" s="66"/>
      <c r="F11" s="66"/>
      <c r="G11" s="66"/>
      <c r="H11" s="54"/>
      <c r="I11" s="55" t="s">
        <v>136</v>
      </c>
    </row>
    <row r="12" spans="1:9" ht="15">
      <c r="A12" s="69"/>
      <c r="B12" s="70" t="s">
        <v>4</v>
      </c>
      <c r="C12" s="8" t="s">
        <v>5</v>
      </c>
      <c r="D12" s="9" t="s">
        <v>6</v>
      </c>
      <c r="E12" s="9" t="s">
        <v>120</v>
      </c>
      <c r="F12" s="71" t="s">
        <v>123</v>
      </c>
      <c r="G12" s="72"/>
      <c r="H12" s="54"/>
      <c r="I12" s="55" t="s">
        <v>137</v>
      </c>
    </row>
    <row r="13" spans="1:9" ht="15">
      <c r="A13" s="73" t="s">
        <v>7</v>
      </c>
      <c r="B13" s="74" t="s">
        <v>8</v>
      </c>
      <c r="C13" s="8"/>
      <c r="D13" s="10" t="s">
        <v>9</v>
      </c>
      <c r="E13" s="10" t="s">
        <v>121</v>
      </c>
      <c r="F13" s="75" t="s">
        <v>124</v>
      </c>
      <c r="G13" s="76" t="s">
        <v>10</v>
      </c>
      <c r="H13" s="54"/>
      <c r="I13" s="55" t="s">
        <v>138</v>
      </c>
    </row>
    <row r="14" spans="1:9" ht="15">
      <c r="A14" s="77"/>
      <c r="B14" s="74" t="s">
        <v>11</v>
      </c>
      <c r="C14" s="8"/>
      <c r="D14" s="11" t="s">
        <v>12</v>
      </c>
      <c r="E14" s="10" t="s">
        <v>122</v>
      </c>
      <c r="F14" s="75" t="s">
        <v>125</v>
      </c>
      <c r="G14" s="76"/>
      <c r="H14" s="54"/>
      <c r="I14" s="55" t="s">
        <v>139</v>
      </c>
    </row>
    <row r="15" spans="1:9" ht="15.75" thickBot="1">
      <c r="A15" s="78">
        <v>1</v>
      </c>
      <c r="B15" s="79">
        <v>2</v>
      </c>
      <c r="C15" s="79">
        <v>3</v>
      </c>
      <c r="D15" s="80">
        <v>4</v>
      </c>
      <c r="E15" s="80">
        <v>5</v>
      </c>
      <c r="F15" s="71" t="s">
        <v>13</v>
      </c>
      <c r="G15" s="81" t="s">
        <v>14</v>
      </c>
      <c r="H15" s="54"/>
      <c r="I15" s="55" t="s">
        <v>140</v>
      </c>
    </row>
    <row r="16" spans="1:7" ht="30">
      <c r="A16" s="12" t="s">
        <v>317</v>
      </c>
      <c r="B16" s="13" t="s">
        <v>15</v>
      </c>
      <c r="C16" s="14" t="s">
        <v>16</v>
      </c>
      <c r="D16" s="1">
        <f>D27+D32</f>
        <v>1450869.78</v>
      </c>
      <c r="E16" s="1">
        <f>E20+E36</f>
        <v>13499161.27</v>
      </c>
      <c r="F16" s="1">
        <f>F20</f>
        <v>739133</v>
      </c>
      <c r="G16" s="2">
        <f>SUM(D16:F16)</f>
        <v>15689164.05</v>
      </c>
    </row>
    <row r="17" spans="1:7" ht="30">
      <c r="A17" s="15" t="s">
        <v>211</v>
      </c>
      <c r="B17" s="16" t="s">
        <v>17</v>
      </c>
      <c r="C17" s="17" t="s">
        <v>18</v>
      </c>
      <c r="D17" s="3">
        <f>SUM(D18:D19)</f>
        <v>0</v>
      </c>
      <c r="E17" s="3">
        <f>SUM(E18:E19)</f>
        <v>0</v>
      </c>
      <c r="F17" s="3">
        <f>SUM(F18:F19)</f>
        <v>0</v>
      </c>
      <c r="G17" s="4">
        <f>SUM(G18:G19)</f>
        <v>0</v>
      </c>
    </row>
    <row r="18" spans="1:7" ht="15">
      <c r="A18" s="18" t="s">
        <v>269</v>
      </c>
      <c r="B18" s="16" t="s">
        <v>17</v>
      </c>
      <c r="C18" s="19" t="s">
        <v>268</v>
      </c>
      <c r="D18" s="3"/>
      <c r="E18" s="3"/>
      <c r="F18" s="5"/>
      <c r="G18" s="4">
        <f>SUM(D18:F18)</f>
        <v>0</v>
      </c>
    </row>
    <row r="19" spans="1:7" ht="15">
      <c r="A19" s="20"/>
      <c r="B19" s="16"/>
      <c r="C19" s="17"/>
      <c r="D19" s="3"/>
      <c r="E19" s="3"/>
      <c r="F19" s="3"/>
      <c r="G19" s="4"/>
    </row>
    <row r="20" spans="1:7" ht="45">
      <c r="A20" s="15" t="s">
        <v>212</v>
      </c>
      <c r="B20" s="16" t="s">
        <v>19</v>
      </c>
      <c r="C20" s="17" t="s">
        <v>20</v>
      </c>
      <c r="D20" s="3">
        <f>SUM(D21:D22)</f>
        <v>0</v>
      </c>
      <c r="E20" s="3">
        <f>SUM(E21:E22)</f>
        <v>14126936.57</v>
      </c>
      <c r="F20" s="3">
        <f>F21+F23</f>
        <v>739133</v>
      </c>
      <c r="G20" s="4">
        <f>E20+F20</f>
        <v>14866069.57</v>
      </c>
    </row>
    <row r="21" spans="1:7" ht="15">
      <c r="A21" s="18" t="s">
        <v>267</v>
      </c>
      <c r="B21" s="16" t="s">
        <v>19</v>
      </c>
      <c r="C21" s="19" t="s">
        <v>266</v>
      </c>
      <c r="D21" s="3">
        <v>0</v>
      </c>
      <c r="E21" s="5">
        <v>14126936.57</v>
      </c>
      <c r="F21" s="5">
        <v>732043</v>
      </c>
      <c r="G21" s="4">
        <f>SUM(D21:F21)</f>
        <v>14858979.57</v>
      </c>
    </row>
    <row r="22" spans="1:7" ht="15">
      <c r="A22" s="20"/>
      <c r="B22" s="16"/>
      <c r="C22" s="17"/>
      <c r="D22" s="3"/>
      <c r="E22" s="3"/>
      <c r="F22" s="3"/>
      <c r="G22" s="4"/>
    </row>
    <row r="23" spans="1:7" ht="15">
      <c r="A23" s="20" t="s">
        <v>310</v>
      </c>
      <c r="B23" s="16" t="s">
        <v>19</v>
      </c>
      <c r="C23" s="17" t="s">
        <v>311</v>
      </c>
      <c r="D23" s="3"/>
      <c r="E23" s="3"/>
      <c r="F23" s="3">
        <v>7090</v>
      </c>
      <c r="G23" s="4">
        <f>F23</f>
        <v>7090</v>
      </c>
    </row>
    <row r="24" spans="1:7" ht="30">
      <c r="A24" s="15" t="s">
        <v>213</v>
      </c>
      <c r="B24" s="16" t="s">
        <v>21</v>
      </c>
      <c r="C24" s="17" t="s">
        <v>22</v>
      </c>
      <c r="D24" s="3">
        <f>SUM(D25:D26)</f>
        <v>0</v>
      </c>
      <c r="E24" s="3">
        <f>SUM(E25:E26)</f>
        <v>0</v>
      </c>
      <c r="F24" s="3">
        <f>SUM(F25:F26)</f>
        <v>0</v>
      </c>
      <c r="G24" s="4">
        <f>SUM(G25:G26)</f>
        <v>0</v>
      </c>
    </row>
    <row r="25" spans="1:7" ht="15">
      <c r="A25" s="18"/>
      <c r="B25" s="16"/>
      <c r="C25" s="19"/>
      <c r="D25" s="3"/>
      <c r="E25" s="3"/>
      <c r="F25" s="5"/>
      <c r="G25" s="4">
        <f>SUM(D25:F25)</f>
        <v>0</v>
      </c>
    </row>
    <row r="26" spans="1:7" ht="15">
      <c r="A26" s="20"/>
      <c r="B26" s="16"/>
      <c r="C26" s="17"/>
      <c r="D26" s="3"/>
      <c r="E26" s="3"/>
      <c r="F26" s="3"/>
      <c r="G26" s="4"/>
    </row>
    <row r="27" spans="1:7" ht="45">
      <c r="A27" s="15" t="s">
        <v>214</v>
      </c>
      <c r="B27" s="16" t="s">
        <v>23</v>
      </c>
      <c r="C27" s="17" t="s">
        <v>24</v>
      </c>
      <c r="D27" s="3">
        <f>D29</f>
        <v>823094.48</v>
      </c>
      <c r="E27" s="3">
        <f>E28</f>
        <v>0</v>
      </c>
      <c r="F27" s="3">
        <f>SUM(F30:F31)</f>
        <v>0</v>
      </c>
      <c r="G27" s="4">
        <f>D27+E27+F27</f>
        <v>823094.48</v>
      </c>
    </row>
    <row r="28" spans="1:7" ht="45">
      <c r="A28" s="18" t="s">
        <v>312</v>
      </c>
      <c r="B28" s="16" t="s">
        <v>23</v>
      </c>
      <c r="C28" s="19" t="s">
        <v>313</v>
      </c>
      <c r="D28" s="5"/>
      <c r="E28" s="3"/>
      <c r="F28" s="5"/>
      <c r="G28" s="4">
        <f>D28+E28</f>
        <v>0</v>
      </c>
    </row>
    <row r="29" spans="1:7" ht="45">
      <c r="A29" s="18" t="s">
        <v>312</v>
      </c>
      <c r="B29" s="16" t="s">
        <v>23</v>
      </c>
      <c r="C29" s="19" t="s">
        <v>313</v>
      </c>
      <c r="D29" s="5">
        <v>823094.48</v>
      </c>
      <c r="E29" s="3"/>
      <c r="F29" s="5"/>
      <c r="G29" s="4">
        <f>D29+E29</f>
        <v>823094.48</v>
      </c>
    </row>
    <row r="30" spans="1:7" ht="45">
      <c r="A30" s="18" t="s">
        <v>264</v>
      </c>
      <c r="B30" s="16" t="s">
        <v>23</v>
      </c>
      <c r="C30" s="19" t="s">
        <v>265</v>
      </c>
      <c r="D30" s="5"/>
      <c r="E30" s="3"/>
      <c r="F30" s="5"/>
      <c r="G30" s="4">
        <f>SUM(D30:F30)</f>
        <v>0</v>
      </c>
    </row>
    <row r="31" spans="1:7" ht="15">
      <c r="A31" s="20"/>
      <c r="B31" s="16"/>
      <c r="C31" s="17"/>
      <c r="D31" s="3"/>
      <c r="E31" s="3"/>
      <c r="F31" s="3"/>
      <c r="G31" s="4"/>
    </row>
    <row r="32" spans="1:7" ht="45">
      <c r="A32" s="15" t="s">
        <v>236</v>
      </c>
      <c r="B32" s="16" t="s">
        <v>155</v>
      </c>
      <c r="C32" s="17" t="s">
        <v>30</v>
      </c>
      <c r="D32" s="3">
        <f>D33</f>
        <v>627775.3</v>
      </c>
      <c r="E32" s="3">
        <f>E33</f>
        <v>0</v>
      </c>
      <c r="F32" s="3">
        <f>SUM(F34:F35)</f>
        <v>0</v>
      </c>
      <c r="G32" s="4">
        <f>G33</f>
        <v>627775.3</v>
      </c>
    </row>
    <row r="33" spans="1:7" ht="45">
      <c r="A33" s="15" t="s">
        <v>314</v>
      </c>
      <c r="B33" s="16" t="s">
        <v>155</v>
      </c>
      <c r="C33" s="17" t="s">
        <v>315</v>
      </c>
      <c r="D33" s="3">
        <v>627775.3</v>
      </c>
      <c r="E33" s="3"/>
      <c r="F33" s="3"/>
      <c r="G33" s="4">
        <f>D33+E33</f>
        <v>627775.3</v>
      </c>
    </row>
    <row r="34" spans="1:7" ht="15">
      <c r="A34" s="18"/>
      <c r="B34" s="16"/>
      <c r="C34" s="19"/>
      <c r="D34" s="5"/>
      <c r="E34" s="5"/>
      <c r="F34" s="5"/>
      <c r="G34" s="4">
        <f>SUM(D34:F34)</f>
        <v>0</v>
      </c>
    </row>
    <row r="35" spans="1:7" ht="15">
      <c r="A35" s="20"/>
      <c r="B35" s="16"/>
      <c r="C35" s="17"/>
      <c r="D35" s="3"/>
      <c r="E35" s="3"/>
      <c r="F35" s="3"/>
      <c r="G35" s="4"/>
    </row>
    <row r="36" spans="1:7" ht="30">
      <c r="A36" s="15" t="s">
        <v>215</v>
      </c>
      <c r="B36" s="16" t="s">
        <v>25</v>
      </c>
      <c r="C36" s="17" t="s">
        <v>26</v>
      </c>
      <c r="D36" s="3">
        <f>SUM(D38:D38)</f>
        <v>0</v>
      </c>
      <c r="E36" s="3">
        <v>-627775.3</v>
      </c>
      <c r="F36" s="3">
        <f>SUM(F37:F38)</f>
        <v>0</v>
      </c>
      <c r="G36" s="3">
        <f>E36</f>
        <v>-627775.3</v>
      </c>
    </row>
    <row r="37" spans="1:7" ht="15">
      <c r="A37" s="15" t="s">
        <v>274</v>
      </c>
      <c r="B37" s="16"/>
      <c r="C37" s="17" t="s">
        <v>275</v>
      </c>
      <c r="D37" s="3"/>
      <c r="E37" s="3">
        <v>-627775.3</v>
      </c>
      <c r="F37" s="3"/>
      <c r="G37" s="4">
        <f>E37</f>
        <v>-627775.3</v>
      </c>
    </row>
    <row r="38" spans="1:7" ht="15">
      <c r="A38" s="18"/>
      <c r="B38" s="16"/>
      <c r="C38" s="19"/>
      <c r="D38" s="5"/>
      <c r="E38" s="5"/>
      <c r="F38" s="5"/>
      <c r="G38" s="4">
        <f>SUM(D38:F38)</f>
        <v>0</v>
      </c>
    </row>
    <row r="39" spans="1:7" ht="15.75" thickBot="1">
      <c r="A39" s="21"/>
      <c r="B39" s="22"/>
      <c r="C39" s="23"/>
      <c r="D39" s="24"/>
      <c r="E39" s="24"/>
      <c r="F39" s="24"/>
      <c r="G39" s="82"/>
    </row>
    <row r="40" spans="1:9" ht="15">
      <c r="A40" s="83"/>
      <c r="B40" s="83"/>
      <c r="C40" s="83"/>
      <c r="D40" s="83"/>
      <c r="E40" s="83"/>
      <c r="F40" s="83"/>
      <c r="G40" s="83" t="s">
        <v>28</v>
      </c>
      <c r="I40" s="129" t="s">
        <v>151</v>
      </c>
    </row>
    <row r="41" spans="1:9" ht="15">
      <c r="A41" s="84"/>
      <c r="B41" s="85" t="s">
        <v>4</v>
      </c>
      <c r="C41" s="25" t="s">
        <v>5</v>
      </c>
      <c r="D41" s="26" t="s">
        <v>6</v>
      </c>
      <c r="E41" s="26" t="s">
        <v>120</v>
      </c>
      <c r="F41" s="40" t="s">
        <v>123</v>
      </c>
      <c r="G41" s="27"/>
      <c r="I41" s="129" t="s">
        <v>152</v>
      </c>
    </row>
    <row r="42" spans="1:9" ht="15">
      <c r="A42" s="86" t="s">
        <v>7</v>
      </c>
      <c r="B42" s="87" t="s">
        <v>8</v>
      </c>
      <c r="C42" s="28"/>
      <c r="D42" s="29" t="s">
        <v>9</v>
      </c>
      <c r="E42" s="29" t="s">
        <v>121</v>
      </c>
      <c r="F42" s="41" t="s">
        <v>124</v>
      </c>
      <c r="G42" s="30" t="s">
        <v>10</v>
      </c>
      <c r="I42" s="129" t="s">
        <v>153</v>
      </c>
    </row>
    <row r="43" spans="1:9" ht="15">
      <c r="A43" s="88"/>
      <c r="B43" s="87" t="s">
        <v>11</v>
      </c>
      <c r="C43" s="31"/>
      <c r="D43" s="32" t="s">
        <v>12</v>
      </c>
      <c r="E43" s="29" t="s">
        <v>122</v>
      </c>
      <c r="F43" s="41" t="s">
        <v>125</v>
      </c>
      <c r="G43" s="30"/>
      <c r="I43" s="129" t="s">
        <v>154</v>
      </c>
    </row>
    <row r="44" spans="1:7" ht="15.75" thickBot="1">
      <c r="A44" s="89">
        <v>1</v>
      </c>
      <c r="B44" s="90">
        <v>2</v>
      </c>
      <c r="C44" s="90">
        <v>3</v>
      </c>
      <c r="D44" s="91">
        <v>4</v>
      </c>
      <c r="E44" s="91">
        <v>5</v>
      </c>
      <c r="F44" s="40" t="s">
        <v>13</v>
      </c>
      <c r="G44" s="27" t="s">
        <v>14</v>
      </c>
    </row>
    <row r="45" spans="1:7" ht="30">
      <c r="A45" s="92" t="s">
        <v>216</v>
      </c>
      <c r="B45" s="93" t="s">
        <v>16</v>
      </c>
      <c r="C45" s="94" t="s">
        <v>27</v>
      </c>
      <c r="D45" s="95"/>
      <c r="E45" s="95">
        <f>SUM(E46:E47)</f>
        <v>0</v>
      </c>
      <c r="F45" s="95">
        <f>SUM(F46:F47)</f>
        <v>0</v>
      </c>
      <c r="G45" s="96">
        <f>SUM(G46:G47)</f>
        <v>0</v>
      </c>
    </row>
    <row r="46" spans="1:7" ht="15">
      <c r="A46" s="33" t="s">
        <v>262</v>
      </c>
      <c r="B46" s="34" t="s">
        <v>16</v>
      </c>
      <c r="C46" s="35" t="s">
        <v>263</v>
      </c>
      <c r="D46" s="36"/>
      <c r="E46" s="36"/>
      <c r="F46" s="36"/>
      <c r="G46" s="97">
        <f>SUM(D46:F46)</f>
        <v>0</v>
      </c>
    </row>
    <row r="47" spans="1:7" ht="15">
      <c r="A47" s="37"/>
      <c r="B47" s="34"/>
      <c r="C47" s="38"/>
      <c r="D47" s="39"/>
      <c r="E47" s="39"/>
      <c r="F47" s="39"/>
      <c r="G47" s="97"/>
    </row>
    <row r="48" spans="1:7" ht="45">
      <c r="A48" s="98" t="s">
        <v>217</v>
      </c>
      <c r="B48" s="34" t="s">
        <v>156</v>
      </c>
      <c r="C48" s="38" t="s">
        <v>33</v>
      </c>
      <c r="D48" s="39"/>
      <c r="E48" s="39">
        <f>SUM(E49:E50)</f>
        <v>1720</v>
      </c>
      <c r="F48" s="39">
        <f>SUM(F49:F50)</f>
        <v>0</v>
      </c>
      <c r="G48" s="97">
        <f>SUM(D48:F48)</f>
        <v>1720</v>
      </c>
    </row>
    <row r="49" spans="1:9" ht="15">
      <c r="A49" s="83"/>
      <c r="B49" s="34" t="s">
        <v>16</v>
      </c>
      <c r="C49" s="35" t="s">
        <v>316</v>
      </c>
      <c r="D49" s="39"/>
      <c r="E49" s="39">
        <v>1720</v>
      </c>
      <c r="F49" s="39"/>
      <c r="G49" s="97">
        <f>SUM(D49:F49)</f>
        <v>1720</v>
      </c>
      <c r="H49" s="83"/>
      <c r="I49" s="83"/>
    </row>
    <row r="50" spans="1:7" ht="15">
      <c r="A50" s="37"/>
      <c r="B50" s="34"/>
      <c r="C50" s="38"/>
      <c r="D50" s="39"/>
      <c r="E50" s="39"/>
      <c r="F50" s="39"/>
      <c r="G50" s="97"/>
    </row>
    <row r="51" spans="1:7" ht="29.25">
      <c r="A51" s="99" t="s">
        <v>218</v>
      </c>
      <c r="B51" s="34" t="s">
        <v>24</v>
      </c>
      <c r="C51" s="38" t="s">
        <v>29</v>
      </c>
      <c r="D51" s="39">
        <f>D52+D57+D64+D67+D70+D73+D76+D80+D88</f>
        <v>823094.48</v>
      </c>
      <c r="E51" s="39">
        <f>E53+E55+E58+E59+E60+E61+E63+E74+E78+E79+E89+E48</f>
        <v>14785910.18</v>
      </c>
      <c r="F51" s="39">
        <f>F52+F57+F64+F67+F70+F73+F76+F80+F88</f>
        <v>732565.94</v>
      </c>
      <c r="G51" s="97">
        <f>G52+G57+G64+G67+G70+G73+G76+G80+G88</f>
        <v>16339850.6</v>
      </c>
    </row>
    <row r="52" spans="1:7" ht="30">
      <c r="A52" s="98" t="s">
        <v>209</v>
      </c>
      <c r="B52" s="34" t="s">
        <v>30</v>
      </c>
      <c r="C52" s="38" t="s">
        <v>31</v>
      </c>
      <c r="D52" s="39">
        <f>SUM(D53:D56)</f>
        <v>304668</v>
      </c>
      <c r="E52" s="39">
        <f>E53+E55</f>
        <v>10681028.2</v>
      </c>
      <c r="F52" s="39">
        <f>SUM(F53:F56)</f>
        <v>0</v>
      </c>
      <c r="G52" s="97">
        <f>SUM(G53:G56)</f>
        <v>10985696.2</v>
      </c>
    </row>
    <row r="53" spans="1:7" ht="15">
      <c r="A53" s="33" t="s">
        <v>256</v>
      </c>
      <c r="B53" s="34" t="s">
        <v>30</v>
      </c>
      <c r="C53" s="35" t="s">
        <v>257</v>
      </c>
      <c r="D53" s="36">
        <v>234000</v>
      </c>
      <c r="E53" s="36">
        <v>8198319.14</v>
      </c>
      <c r="F53" s="36"/>
      <c r="G53" s="97">
        <f>SUM(D53:F53)</f>
        <v>8432319.14</v>
      </c>
    </row>
    <row r="54" spans="1:7" ht="30">
      <c r="A54" s="33" t="s">
        <v>259</v>
      </c>
      <c r="B54" s="34" t="s">
        <v>30</v>
      </c>
      <c r="C54" s="35" t="s">
        <v>258</v>
      </c>
      <c r="D54" s="36"/>
      <c r="E54" s="36"/>
      <c r="F54" s="36"/>
      <c r="G54" s="97">
        <f>SUM(D54:F54)</f>
        <v>0</v>
      </c>
    </row>
    <row r="55" spans="1:7" ht="15">
      <c r="A55" s="33" t="s">
        <v>261</v>
      </c>
      <c r="B55" s="34" t="s">
        <v>30</v>
      </c>
      <c r="C55" s="35" t="s">
        <v>260</v>
      </c>
      <c r="D55" s="36">
        <v>70668</v>
      </c>
      <c r="E55" s="36">
        <v>2482709.06</v>
      </c>
      <c r="F55" s="36"/>
      <c r="G55" s="97">
        <f>SUM(D55:F55)</f>
        <v>2553377.06</v>
      </c>
    </row>
    <row r="56" spans="1:7" ht="15">
      <c r="A56" s="37"/>
      <c r="B56" s="34"/>
      <c r="C56" s="38"/>
      <c r="D56" s="39"/>
      <c r="E56" s="39"/>
      <c r="F56" s="39"/>
      <c r="G56" s="97"/>
    </row>
    <row r="57" spans="1:7" ht="30">
      <c r="A57" s="98" t="s">
        <v>210</v>
      </c>
      <c r="B57" s="34" t="s">
        <v>26</v>
      </c>
      <c r="C57" s="38" t="s">
        <v>32</v>
      </c>
      <c r="D57" s="39">
        <f>SUM(D58:D62)</f>
        <v>58318</v>
      </c>
      <c r="E57" s="39">
        <f>E58+E59+E60+E61+E63</f>
        <v>2582710.91</v>
      </c>
      <c r="F57" s="39">
        <f>SUM(F58:F63)</f>
        <v>48263.98</v>
      </c>
      <c r="G57" s="97">
        <f>SUM(G58:G63)</f>
        <v>2689292.89</v>
      </c>
    </row>
    <row r="58" spans="1:7" ht="15">
      <c r="A58" s="33" t="s">
        <v>249</v>
      </c>
      <c r="B58" s="34" t="s">
        <v>26</v>
      </c>
      <c r="C58" s="35" t="s">
        <v>248</v>
      </c>
      <c r="D58" s="36"/>
      <c r="E58" s="36">
        <v>63270.79</v>
      </c>
      <c r="F58" s="36"/>
      <c r="G58" s="97">
        <f>SUM(D58:F58)</f>
        <v>63270.79</v>
      </c>
    </row>
    <row r="59" spans="1:7" ht="15">
      <c r="A59" s="33" t="s">
        <v>250</v>
      </c>
      <c r="B59" s="34" t="s">
        <v>26</v>
      </c>
      <c r="C59" s="35" t="s">
        <v>251</v>
      </c>
      <c r="D59" s="36"/>
      <c r="E59" s="36">
        <v>1894159.12</v>
      </c>
      <c r="F59" s="36"/>
      <c r="G59" s="97">
        <f>SUM(D59:F59)</f>
        <v>1894159.12</v>
      </c>
    </row>
    <row r="60" spans="1:7" ht="15">
      <c r="A60" s="33" t="s">
        <v>252</v>
      </c>
      <c r="B60" s="34" t="s">
        <v>26</v>
      </c>
      <c r="C60" s="35" t="s">
        <v>253</v>
      </c>
      <c r="D60" s="36">
        <v>58318</v>
      </c>
      <c r="E60" s="36">
        <v>139229.95</v>
      </c>
      <c r="F60" s="36"/>
      <c r="G60" s="97">
        <f>SUM(D60:F60)</f>
        <v>197547.95</v>
      </c>
    </row>
    <row r="61" spans="1:7" ht="15">
      <c r="A61" s="33" t="s">
        <v>255</v>
      </c>
      <c r="B61" s="34" t="s">
        <v>26</v>
      </c>
      <c r="C61" s="35" t="s">
        <v>254</v>
      </c>
      <c r="D61" s="36"/>
      <c r="E61" s="36">
        <v>472906.9</v>
      </c>
      <c r="F61" s="36">
        <v>48263.98</v>
      </c>
      <c r="G61" s="97">
        <f>SUM(D61:F61)</f>
        <v>521170.88</v>
      </c>
    </row>
    <row r="62" spans="1:7" ht="15">
      <c r="A62" s="37"/>
      <c r="B62" s="34"/>
      <c r="C62" s="38"/>
      <c r="D62" s="39"/>
      <c r="E62" s="39"/>
      <c r="F62" s="39"/>
      <c r="G62" s="97">
        <f aca="true" t="shared" si="0" ref="G62:G81">SUM(D62:F62)</f>
        <v>0</v>
      </c>
    </row>
    <row r="63" spans="1:7" ht="15">
      <c r="A63" s="33" t="s">
        <v>291</v>
      </c>
      <c r="B63" s="34" t="s">
        <v>26</v>
      </c>
      <c r="C63" s="35" t="s">
        <v>290</v>
      </c>
      <c r="D63" s="36"/>
      <c r="E63" s="36">
        <v>13144.15</v>
      </c>
      <c r="F63" s="36"/>
      <c r="G63" s="97">
        <f>SUM(D63:F63)</f>
        <v>13144.15</v>
      </c>
    </row>
    <row r="64" spans="1:7" ht="30">
      <c r="A64" s="98" t="s">
        <v>219</v>
      </c>
      <c r="B64" s="34" t="s">
        <v>33</v>
      </c>
      <c r="C64" s="38" t="s">
        <v>34</v>
      </c>
      <c r="D64" s="39">
        <f>SUM(D65:D66)</f>
        <v>0</v>
      </c>
      <c r="E64" s="39">
        <f>SUM(E65:E66)</f>
        <v>0</v>
      </c>
      <c r="F64" s="39">
        <f>SUM(F65:F66)</f>
        <v>0</v>
      </c>
      <c r="G64" s="97">
        <f t="shared" si="0"/>
        <v>0</v>
      </c>
    </row>
    <row r="65" spans="1:7" ht="15">
      <c r="A65" s="33"/>
      <c r="B65" s="34"/>
      <c r="C65" s="35"/>
      <c r="D65" s="36"/>
      <c r="E65" s="36"/>
      <c r="F65" s="36"/>
      <c r="G65" s="97">
        <f t="shared" si="0"/>
        <v>0</v>
      </c>
    </row>
    <row r="66" spans="1:7" ht="15">
      <c r="A66" s="37"/>
      <c r="B66" s="34"/>
      <c r="C66" s="38"/>
      <c r="D66" s="39"/>
      <c r="E66" s="39"/>
      <c r="F66" s="39"/>
      <c r="G66" s="97">
        <f t="shared" si="0"/>
        <v>0</v>
      </c>
    </row>
    <row r="67" spans="1:7" ht="45">
      <c r="A67" s="98" t="s">
        <v>220</v>
      </c>
      <c r="B67" s="34" t="s">
        <v>31</v>
      </c>
      <c r="C67" s="38" t="s">
        <v>35</v>
      </c>
      <c r="D67" s="39">
        <f>SUM(D68:D69)</f>
        <v>0</v>
      </c>
      <c r="E67" s="39">
        <f>SUM(E68:E69)</f>
        <v>0</v>
      </c>
      <c r="F67" s="39">
        <f>SUM(F68:F69)</f>
        <v>0</v>
      </c>
      <c r="G67" s="97">
        <f t="shared" si="0"/>
        <v>0</v>
      </c>
    </row>
    <row r="68" spans="1:7" ht="15">
      <c r="A68" s="33"/>
      <c r="B68" s="34"/>
      <c r="C68" s="35"/>
      <c r="D68" s="36"/>
      <c r="E68" s="36"/>
      <c r="F68" s="36"/>
      <c r="G68" s="97">
        <f t="shared" si="0"/>
        <v>0</v>
      </c>
    </row>
    <row r="69" spans="1:7" ht="15">
      <c r="A69" s="37"/>
      <c r="B69" s="34"/>
      <c r="C69" s="38"/>
      <c r="D69" s="39"/>
      <c r="E69" s="39"/>
      <c r="F69" s="39"/>
      <c r="G69" s="97">
        <f t="shared" si="0"/>
        <v>0</v>
      </c>
    </row>
    <row r="70" spans="1:7" ht="30">
      <c r="A70" s="98" t="s">
        <v>221</v>
      </c>
      <c r="B70" s="34" t="s">
        <v>34</v>
      </c>
      <c r="C70" s="38" t="s">
        <v>36</v>
      </c>
      <c r="D70" s="39">
        <f>SUM(D71:D72)</f>
        <v>0</v>
      </c>
      <c r="E70" s="39">
        <f>SUM(E71:E72)</f>
        <v>0</v>
      </c>
      <c r="F70" s="39">
        <f>SUM(F71:F72)</f>
        <v>0</v>
      </c>
      <c r="G70" s="97">
        <f t="shared" si="0"/>
        <v>0</v>
      </c>
    </row>
    <row r="71" spans="1:7" ht="15">
      <c r="A71" s="33"/>
      <c r="B71" s="34"/>
      <c r="C71" s="35"/>
      <c r="D71" s="36"/>
      <c r="E71" s="36"/>
      <c r="F71" s="36"/>
      <c r="G71" s="97">
        <f t="shared" si="0"/>
        <v>0</v>
      </c>
    </row>
    <row r="72" spans="1:7" ht="15">
      <c r="A72" s="37"/>
      <c r="B72" s="34"/>
      <c r="C72" s="38"/>
      <c r="D72" s="39"/>
      <c r="E72" s="39"/>
      <c r="F72" s="39"/>
      <c r="G72" s="97">
        <f t="shared" si="0"/>
        <v>0</v>
      </c>
    </row>
    <row r="73" spans="1:7" ht="30">
      <c r="A73" s="98" t="s">
        <v>222</v>
      </c>
      <c r="B73" s="34" t="s">
        <v>35</v>
      </c>
      <c r="C73" s="38" t="s">
        <v>37</v>
      </c>
      <c r="D73" s="39">
        <f>SUM(D74:D75)</f>
        <v>0</v>
      </c>
      <c r="E73" s="39">
        <f>SUM(E74:E75)</f>
        <v>22567.16</v>
      </c>
      <c r="F73" s="39">
        <f>SUM(F74:F75)</f>
        <v>0</v>
      </c>
      <c r="G73" s="97">
        <f t="shared" si="0"/>
        <v>22567.16</v>
      </c>
    </row>
    <row r="74" spans="1:7" ht="30">
      <c r="A74" s="33" t="s">
        <v>292</v>
      </c>
      <c r="B74" s="34" t="s">
        <v>35</v>
      </c>
      <c r="C74" s="35" t="s">
        <v>289</v>
      </c>
      <c r="D74" s="36"/>
      <c r="E74" s="36">
        <v>22567.16</v>
      </c>
      <c r="F74" s="36"/>
      <c r="G74" s="97">
        <f t="shared" si="0"/>
        <v>22567.16</v>
      </c>
    </row>
    <row r="75" spans="1:7" ht="15">
      <c r="A75" s="37"/>
      <c r="B75" s="34"/>
      <c r="C75" s="38"/>
      <c r="D75" s="39"/>
      <c r="E75" s="39"/>
      <c r="F75" s="39"/>
      <c r="G75" s="97">
        <f t="shared" si="0"/>
        <v>0</v>
      </c>
    </row>
    <row r="76" spans="1:7" ht="30">
      <c r="A76" s="98" t="s">
        <v>223</v>
      </c>
      <c r="B76" s="34" t="s">
        <v>36</v>
      </c>
      <c r="C76" s="38" t="s">
        <v>40</v>
      </c>
      <c r="D76" s="39">
        <f>D78+D79</f>
        <v>460108.48</v>
      </c>
      <c r="E76" s="39">
        <f>E78+E79</f>
        <v>1478159.91</v>
      </c>
      <c r="F76" s="39">
        <f>F78+F79</f>
        <v>648787.23</v>
      </c>
      <c r="G76" s="97">
        <f t="shared" si="0"/>
        <v>2587055.62</v>
      </c>
    </row>
    <row r="77" spans="1:7" ht="15">
      <c r="A77" s="33"/>
      <c r="B77" s="34"/>
      <c r="C77" s="35"/>
      <c r="D77" s="36"/>
      <c r="E77" s="36"/>
      <c r="F77" s="36"/>
      <c r="G77" s="97">
        <f t="shared" si="0"/>
        <v>0</v>
      </c>
    </row>
    <row r="78" spans="1:7" ht="15">
      <c r="A78" s="37" t="s">
        <v>287</v>
      </c>
      <c r="B78" s="34" t="s">
        <v>36</v>
      </c>
      <c r="C78" s="38" t="s">
        <v>285</v>
      </c>
      <c r="D78" s="39"/>
      <c r="E78" s="39">
        <v>672552.11</v>
      </c>
      <c r="F78" s="39"/>
      <c r="G78" s="97">
        <f t="shared" si="0"/>
        <v>672552.11</v>
      </c>
    </row>
    <row r="79" spans="1:7" ht="15">
      <c r="A79" s="37" t="s">
        <v>288</v>
      </c>
      <c r="B79" s="34" t="s">
        <v>36</v>
      </c>
      <c r="C79" s="38" t="s">
        <v>286</v>
      </c>
      <c r="D79" s="39">
        <v>460108.48</v>
      </c>
      <c r="E79" s="39">
        <v>805607.8</v>
      </c>
      <c r="F79" s="39">
        <v>648787.23</v>
      </c>
      <c r="G79" s="97">
        <f t="shared" si="0"/>
        <v>1914503.51</v>
      </c>
    </row>
    <row r="80" spans="1:7" ht="45">
      <c r="A80" s="98" t="s">
        <v>224</v>
      </c>
      <c r="B80" s="34" t="s">
        <v>37</v>
      </c>
      <c r="C80" s="38" t="s">
        <v>157</v>
      </c>
      <c r="D80" s="39">
        <f>SUM(D81:D82)</f>
        <v>0</v>
      </c>
      <c r="E80" s="39">
        <f>SUM(E81:E82)</f>
        <v>0</v>
      </c>
      <c r="F80" s="39">
        <f>SUM(F81:F82)</f>
        <v>0</v>
      </c>
      <c r="G80" s="97">
        <f t="shared" si="0"/>
        <v>0</v>
      </c>
    </row>
    <row r="81" spans="1:7" ht="15">
      <c r="A81" s="83"/>
      <c r="B81" s="100">
        <v>260</v>
      </c>
      <c r="C81" s="100">
        <v>281</v>
      </c>
      <c r="D81" s="83"/>
      <c r="E81" s="101"/>
      <c r="F81" s="102"/>
      <c r="G81" s="97">
        <f t="shared" si="0"/>
        <v>0</v>
      </c>
    </row>
    <row r="82" spans="1:7" ht="15.75" thickBot="1">
      <c r="A82" s="37"/>
      <c r="B82" s="22"/>
      <c r="C82" s="23"/>
      <c r="D82" s="24"/>
      <c r="E82" s="24"/>
      <c r="F82" s="24"/>
      <c r="G82" s="82"/>
    </row>
    <row r="83" spans="1:7" ht="15">
      <c r="A83" s="83"/>
      <c r="B83" s="83"/>
      <c r="C83" s="83"/>
      <c r="D83" s="83"/>
      <c r="E83" s="83"/>
      <c r="F83" s="83"/>
      <c r="G83" s="83" t="s">
        <v>39</v>
      </c>
    </row>
    <row r="84" spans="1:7" ht="15">
      <c r="A84" s="103"/>
      <c r="B84" s="85" t="s">
        <v>4</v>
      </c>
      <c r="C84" s="25" t="s">
        <v>5</v>
      </c>
      <c r="D84" s="26" t="s">
        <v>6</v>
      </c>
      <c r="E84" s="26" t="s">
        <v>120</v>
      </c>
      <c r="F84" s="40" t="s">
        <v>123</v>
      </c>
      <c r="G84" s="40"/>
    </row>
    <row r="85" spans="1:7" ht="15">
      <c r="A85" s="87" t="s">
        <v>7</v>
      </c>
      <c r="B85" s="87" t="s">
        <v>8</v>
      </c>
      <c r="C85" s="28"/>
      <c r="D85" s="29" t="s">
        <v>9</v>
      </c>
      <c r="E85" s="29" t="s">
        <v>121</v>
      </c>
      <c r="F85" s="41" t="s">
        <v>124</v>
      </c>
      <c r="G85" s="41" t="s">
        <v>10</v>
      </c>
    </row>
    <row r="86" spans="1:7" ht="15">
      <c r="A86" s="104"/>
      <c r="B86" s="105" t="s">
        <v>11</v>
      </c>
      <c r="C86" s="31"/>
      <c r="D86" s="32" t="s">
        <v>12</v>
      </c>
      <c r="E86" s="32" t="s">
        <v>122</v>
      </c>
      <c r="F86" s="106" t="s">
        <v>125</v>
      </c>
      <c r="G86" s="41"/>
    </row>
    <row r="87" spans="1:7" ht="15.75" thickBot="1">
      <c r="A87" s="89">
        <v>1</v>
      </c>
      <c r="B87" s="107">
        <v>2</v>
      </c>
      <c r="C87" s="107">
        <v>3</v>
      </c>
      <c r="D87" s="108">
        <v>4</v>
      </c>
      <c r="E87" s="108">
        <v>5</v>
      </c>
      <c r="F87" s="42" t="s">
        <v>13</v>
      </c>
      <c r="G87" s="42" t="s">
        <v>14</v>
      </c>
    </row>
    <row r="88" spans="1:7" ht="30">
      <c r="A88" s="92" t="s">
        <v>237</v>
      </c>
      <c r="B88" s="93" t="s">
        <v>40</v>
      </c>
      <c r="C88" s="94" t="s">
        <v>38</v>
      </c>
      <c r="D88" s="95">
        <f>SUM(D89:D92)</f>
        <v>0</v>
      </c>
      <c r="E88" s="95">
        <f>SUM(E89:E92)</f>
        <v>19724</v>
      </c>
      <c r="F88" s="95">
        <f>SUM(F89:F92)</f>
        <v>35514.73</v>
      </c>
      <c r="G88" s="96">
        <f>SUM(G89:G92)</f>
        <v>55238.73</v>
      </c>
    </row>
    <row r="89" spans="1:7" ht="15">
      <c r="A89" s="33" t="s">
        <v>246</v>
      </c>
      <c r="B89" s="34" t="s">
        <v>40</v>
      </c>
      <c r="C89" s="35" t="s">
        <v>247</v>
      </c>
      <c r="D89" s="36"/>
      <c r="E89" s="36">
        <v>19724</v>
      </c>
      <c r="F89" s="36"/>
      <c r="G89" s="97">
        <f>SUM(D89:F89)</f>
        <v>19724</v>
      </c>
    </row>
    <row r="90" spans="1:7" ht="30">
      <c r="A90" s="109" t="s">
        <v>277</v>
      </c>
      <c r="B90" s="34" t="s">
        <v>40</v>
      </c>
      <c r="C90" s="35" t="s">
        <v>276</v>
      </c>
      <c r="D90" s="36"/>
      <c r="E90" s="36"/>
      <c r="F90" s="36">
        <v>35514.73</v>
      </c>
      <c r="G90" s="97">
        <f>SUM(D90:F90)</f>
        <v>35514.73</v>
      </c>
    </row>
    <row r="91" spans="1:7" ht="15">
      <c r="A91" s="33" t="s">
        <v>294</v>
      </c>
      <c r="B91" s="34" t="s">
        <v>40</v>
      </c>
      <c r="C91" s="35" t="s">
        <v>293</v>
      </c>
      <c r="D91" s="36"/>
      <c r="E91" s="36"/>
      <c r="F91" s="36"/>
      <c r="G91" s="97">
        <f>SUM(D91:F91)</f>
        <v>0</v>
      </c>
    </row>
    <row r="92" spans="1:7" ht="15">
      <c r="A92" s="33"/>
      <c r="B92" s="34"/>
      <c r="C92" s="38"/>
      <c r="D92" s="39"/>
      <c r="E92" s="39"/>
      <c r="F92" s="39"/>
      <c r="G92" s="97"/>
    </row>
    <row r="93" spans="1:7" ht="29.25">
      <c r="A93" s="99" t="s">
        <v>225</v>
      </c>
      <c r="B93" s="34" t="s">
        <v>41</v>
      </c>
      <c r="C93" s="38"/>
      <c r="D93" s="39">
        <f>D96+D135</f>
        <v>6482600</v>
      </c>
      <c r="E93" s="39">
        <f>E96+E135</f>
        <v>-9859126.48</v>
      </c>
      <c r="F93" s="39">
        <f>F96+F135</f>
        <v>8353.73</v>
      </c>
      <c r="G93" s="97">
        <f>G96+G135</f>
        <v>-3368172.75</v>
      </c>
    </row>
    <row r="94" spans="1:7" ht="30">
      <c r="A94" s="98" t="s">
        <v>226</v>
      </c>
      <c r="B94" s="34" t="s">
        <v>42</v>
      </c>
      <c r="C94" s="38"/>
      <c r="D94" s="39">
        <f>D16-D51</f>
        <v>627775.3</v>
      </c>
      <c r="E94" s="39">
        <f>E16-E51</f>
        <v>-1286748.91</v>
      </c>
      <c r="F94" s="39">
        <f>F16-F51</f>
        <v>6567.06</v>
      </c>
      <c r="G94" s="97">
        <f>G16-G51</f>
        <v>-650686.55</v>
      </c>
    </row>
    <row r="95" spans="1:7" ht="15">
      <c r="A95" s="98" t="s">
        <v>227</v>
      </c>
      <c r="B95" s="34" t="s">
        <v>43</v>
      </c>
      <c r="C95" s="38"/>
      <c r="D95" s="36"/>
      <c r="E95" s="36"/>
      <c r="F95" s="36"/>
      <c r="G95" s="97">
        <f>SUM(D95:F95)</f>
        <v>0</v>
      </c>
    </row>
    <row r="96" spans="1:7" ht="29.25">
      <c r="A96" s="99" t="s">
        <v>228</v>
      </c>
      <c r="B96" s="34" t="s">
        <v>44</v>
      </c>
      <c r="C96" s="38"/>
      <c r="D96" s="39">
        <f>D97+D100+D103+D106+D123+D126+D134</f>
        <v>0</v>
      </c>
      <c r="E96" s="39">
        <f>E97+E100+E103+E106+E123+E126+E134</f>
        <v>-47882.95</v>
      </c>
      <c r="F96" s="39">
        <f>F97+F100+F103+F106+F123+F126+F134</f>
        <v>8353.73</v>
      </c>
      <c r="G96" s="97">
        <f>G97+G100+G103+G106+G123+G126+G134</f>
        <v>-39529.22</v>
      </c>
    </row>
    <row r="97" spans="1:7" ht="15">
      <c r="A97" s="98" t="s">
        <v>229</v>
      </c>
      <c r="B97" s="34" t="s">
        <v>45</v>
      </c>
      <c r="C97" s="38"/>
      <c r="D97" s="39">
        <f>D98-D99</f>
        <v>0</v>
      </c>
      <c r="E97" s="39">
        <f>E98-E99</f>
        <v>-44776.81</v>
      </c>
      <c r="F97" s="39">
        <f>F98-F99</f>
        <v>0</v>
      </c>
      <c r="G97" s="97">
        <f>G98-G99</f>
        <v>-44776.81</v>
      </c>
    </row>
    <row r="98" spans="1:7" ht="30">
      <c r="A98" s="33" t="s">
        <v>230</v>
      </c>
      <c r="B98" s="34" t="s">
        <v>46</v>
      </c>
      <c r="C98" s="38" t="s">
        <v>44</v>
      </c>
      <c r="D98" s="36"/>
      <c r="E98" s="36">
        <v>627775.3</v>
      </c>
      <c r="F98" s="36"/>
      <c r="G98" s="97">
        <f>SUM(D98:F98)</f>
        <v>627775.3</v>
      </c>
    </row>
    <row r="99" spans="1:7" ht="15">
      <c r="A99" s="33" t="s">
        <v>164</v>
      </c>
      <c r="B99" s="34" t="s">
        <v>47</v>
      </c>
      <c r="C99" s="38" t="s">
        <v>147</v>
      </c>
      <c r="D99" s="36"/>
      <c r="E99" s="36">
        <v>672552.11</v>
      </c>
      <c r="F99" s="36"/>
      <c r="G99" s="97">
        <f>SUM(D99:F99)</f>
        <v>672552.11</v>
      </c>
    </row>
    <row r="100" spans="1:7" ht="15">
      <c r="A100" s="98" t="s">
        <v>162</v>
      </c>
      <c r="B100" s="34" t="s">
        <v>49</v>
      </c>
      <c r="C100" s="38"/>
      <c r="D100" s="39">
        <f>D101-D102</f>
        <v>0</v>
      </c>
      <c r="E100" s="39">
        <f>E101-E102</f>
        <v>0</v>
      </c>
      <c r="F100" s="39">
        <f>F101-F102</f>
        <v>0</v>
      </c>
      <c r="G100" s="97">
        <f>G101-G102</f>
        <v>0</v>
      </c>
    </row>
    <row r="101" spans="1:7" ht="30">
      <c r="A101" s="33" t="s">
        <v>231</v>
      </c>
      <c r="B101" s="34" t="s">
        <v>50</v>
      </c>
      <c r="C101" s="38" t="s">
        <v>45</v>
      </c>
      <c r="D101" s="36"/>
      <c r="E101" s="36"/>
      <c r="F101" s="36"/>
      <c r="G101" s="97">
        <f>SUM(D101:F101)</f>
        <v>0</v>
      </c>
    </row>
    <row r="102" spans="1:7" ht="15">
      <c r="A102" s="33" t="s">
        <v>165</v>
      </c>
      <c r="B102" s="34" t="s">
        <v>51</v>
      </c>
      <c r="C102" s="38" t="s">
        <v>148</v>
      </c>
      <c r="D102" s="36"/>
      <c r="E102" s="36"/>
      <c r="F102" s="36"/>
      <c r="G102" s="97">
        <f>SUM(D102:F102)</f>
        <v>0</v>
      </c>
    </row>
    <row r="103" spans="1:7" ht="15">
      <c r="A103" s="98" t="s">
        <v>163</v>
      </c>
      <c r="B103" s="34" t="s">
        <v>53</v>
      </c>
      <c r="C103" s="38"/>
      <c r="D103" s="39">
        <f>D104-D105</f>
        <v>0</v>
      </c>
      <c r="E103" s="39">
        <f>E104-E105</f>
        <v>0</v>
      </c>
      <c r="F103" s="39">
        <f>F104-F105</f>
        <v>0</v>
      </c>
      <c r="G103" s="97">
        <f>G104-G105</f>
        <v>0</v>
      </c>
    </row>
    <row r="104" spans="1:7" ht="30">
      <c r="A104" s="33" t="s">
        <v>232</v>
      </c>
      <c r="B104" s="34" t="s">
        <v>54</v>
      </c>
      <c r="C104" s="38" t="s">
        <v>49</v>
      </c>
      <c r="D104" s="36"/>
      <c r="E104" s="36"/>
      <c r="F104" s="36"/>
      <c r="G104" s="97">
        <f>SUM(D104:F104)</f>
        <v>0</v>
      </c>
    </row>
    <row r="105" spans="1:7" ht="15">
      <c r="A105" s="33" t="s">
        <v>166</v>
      </c>
      <c r="B105" s="34" t="s">
        <v>55</v>
      </c>
      <c r="C105" s="38" t="s">
        <v>149</v>
      </c>
      <c r="D105" s="36"/>
      <c r="E105" s="36"/>
      <c r="F105" s="36"/>
      <c r="G105" s="97">
        <f>SUM(D105:F105)</f>
        <v>0</v>
      </c>
    </row>
    <row r="106" spans="1:7" ht="15">
      <c r="A106" s="98" t="s">
        <v>167</v>
      </c>
      <c r="B106" s="34" t="s">
        <v>57</v>
      </c>
      <c r="C106" s="38"/>
      <c r="D106" s="39">
        <f>D107-D115</f>
        <v>0</v>
      </c>
      <c r="E106" s="39">
        <f>E107-E115</f>
        <v>-871.5</v>
      </c>
      <c r="F106" s="39">
        <f>F107-F115</f>
        <v>12180.4</v>
      </c>
      <c r="G106" s="97">
        <f>G107-G115</f>
        <v>11308.9</v>
      </c>
    </row>
    <row r="107" spans="1:7" ht="45">
      <c r="A107" s="33" t="s">
        <v>233</v>
      </c>
      <c r="B107" s="34" t="s">
        <v>58</v>
      </c>
      <c r="C107" s="38" t="s">
        <v>59</v>
      </c>
      <c r="D107" s="39">
        <f>SUM(D108:D114)</f>
        <v>460108.48</v>
      </c>
      <c r="E107" s="39">
        <f>SUM(E108:E114)</f>
        <v>804736.3</v>
      </c>
      <c r="F107" s="39">
        <f>SUM(F108:F114)</f>
        <v>660967.63</v>
      </c>
      <c r="G107" s="97">
        <f>SUM(G108:G114)</f>
        <v>1925812.41</v>
      </c>
    </row>
    <row r="108" spans="1:7" ht="15">
      <c r="A108" s="33" t="s">
        <v>279</v>
      </c>
      <c r="B108" s="34" t="s">
        <v>58</v>
      </c>
      <c r="C108" s="35" t="s">
        <v>278</v>
      </c>
      <c r="D108" s="36">
        <v>361477.48</v>
      </c>
      <c r="E108" s="36">
        <v>122100</v>
      </c>
      <c r="F108" s="36">
        <v>660967.63</v>
      </c>
      <c r="G108" s="97">
        <f aca="true" t="shared" si="1" ref="G108:G113">SUM(D108:F108)</f>
        <v>1144545.11</v>
      </c>
    </row>
    <row r="109" spans="1:7" ht="15">
      <c r="A109" s="33" t="s">
        <v>300</v>
      </c>
      <c r="B109" s="34" t="s">
        <v>58</v>
      </c>
      <c r="C109" s="35" t="s">
        <v>295</v>
      </c>
      <c r="D109" s="36"/>
      <c r="E109" s="36">
        <v>506703.29</v>
      </c>
      <c r="F109" s="36"/>
      <c r="G109" s="97">
        <f t="shared" si="1"/>
        <v>506703.29</v>
      </c>
    </row>
    <row r="110" spans="1:7" ht="15">
      <c r="A110" s="33" t="s">
        <v>241</v>
      </c>
      <c r="B110" s="34" t="s">
        <v>58</v>
      </c>
      <c r="C110" s="35" t="s">
        <v>240</v>
      </c>
      <c r="D110" s="36"/>
      <c r="E110" s="36"/>
      <c r="F110" s="36"/>
      <c r="G110" s="97">
        <f t="shared" si="1"/>
        <v>0</v>
      </c>
    </row>
    <row r="111" spans="1:7" ht="15">
      <c r="A111" s="33" t="s">
        <v>301</v>
      </c>
      <c r="B111" s="34" t="s">
        <v>58</v>
      </c>
      <c r="C111" s="35" t="s">
        <v>296</v>
      </c>
      <c r="D111" s="36"/>
      <c r="E111" s="36"/>
      <c r="F111" s="36"/>
      <c r="G111" s="97">
        <f t="shared" si="1"/>
        <v>0</v>
      </c>
    </row>
    <row r="112" spans="1:7" ht="30">
      <c r="A112" s="33" t="s">
        <v>243</v>
      </c>
      <c r="B112" s="34" t="s">
        <v>58</v>
      </c>
      <c r="C112" s="35" t="s">
        <v>242</v>
      </c>
      <c r="D112" s="36">
        <v>98631</v>
      </c>
      <c r="E112" s="36">
        <v>169843.31</v>
      </c>
      <c r="F112" s="36"/>
      <c r="G112" s="97">
        <f t="shared" si="1"/>
        <v>268474.31</v>
      </c>
    </row>
    <row r="113" spans="1:7" ht="30">
      <c r="A113" s="33" t="s">
        <v>244</v>
      </c>
      <c r="B113" s="34" t="s">
        <v>58</v>
      </c>
      <c r="C113" s="35" t="s">
        <v>245</v>
      </c>
      <c r="D113" s="36"/>
      <c r="E113" s="36">
        <v>6089.7</v>
      </c>
      <c r="F113" s="36"/>
      <c r="G113" s="97">
        <f t="shared" si="1"/>
        <v>6089.7</v>
      </c>
    </row>
    <row r="114" spans="1:7" ht="15">
      <c r="A114" s="33"/>
      <c r="B114" s="34"/>
      <c r="C114" s="38"/>
      <c r="D114" s="39"/>
      <c r="E114" s="39"/>
      <c r="F114" s="39"/>
      <c r="G114" s="97">
        <f aca="true" t="shared" si="2" ref="G114:G125">SUM(D114:F114)</f>
        <v>0</v>
      </c>
    </row>
    <row r="115" spans="1:7" ht="30">
      <c r="A115" s="33" t="s">
        <v>168</v>
      </c>
      <c r="B115" s="34" t="s">
        <v>60</v>
      </c>
      <c r="C115" s="38" t="s">
        <v>61</v>
      </c>
      <c r="D115" s="39">
        <f>SUM(D116:D121)</f>
        <v>460108.48</v>
      </c>
      <c r="E115" s="39">
        <f>E117+E118+E121+E122</f>
        <v>805607.8</v>
      </c>
      <c r="F115" s="39">
        <f>SUM(F116:F121)</f>
        <v>648787.23</v>
      </c>
      <c r="G115" s="97">
        <f t="shared" si="2"/>
        <v>1914503.51</v>
      </c>
    </row>
    <row r="116" spans="1:7" ht="15">
      <c r="A116" s="33"/>
      <c r="B116" s="34"/>
      <c r="C116" s="35"/>
      <c r="D116" s="36"/>
      <c r="E116" s="36"/>
      <c r="F116" s="36"/>
      <c r="G116" s="97">
        <f t="shared" si="2"/>
        <v>0</v>
      </c>
    </row>
    <row r="117" spans="1:7" ht="15">
      <c r="A117" s="33" t="s">
        <v>280</v>
      </c>
      <c r="B117" s="34" t="s">
        <v>60</v>
      </c>
      <c r="C117" s="38" t="s">
        <v>74</v>
      </c>
      <c r="D117" s="39">
        <v>361477.48</v>
      </c>
      <c r="E117" s="36">
        <v>122100</v>
      </c>
      <c r="F117" s="39">
        <v>648787.23</v>
      </c>
      <c r="G117" s="97">
        <f aca="true" t="shared" si="3" ref="G117:G122">SUM(D117:F117)</f>
        <v>1132364.71</v>
      </c>
    </row>
    <row r="118" spans="1:7" ht="15">
      <c r="A118" s="33" t="s">
        <v>303</v>
      </c>
      <c r="B118" s="34" t="s">
        <v>60</v>
      </c>
      <c r="C118" s="38" t="s">
        <v>297</v>
      </c>
      <c r="D118" s="39"/>
      <c r="E118" s="36">
        <v>507574.79</v>
      </c>
      <c r="F118" s="39"/>
      <c r="G118" s="97">
        <f t="shared" si="3"/>
        <v>507574.79</v>
      </c>
    </row>
    <row r="119" spans="1:7" ht="15">
      <c r="A119" s="33" t="s">
        <v>304</v>
      </c>
      <c r="B119" s="34" t="s">
        <v>60</v>
      </c>
      <c r="C119" s="38" t="s">
        <v>298</v>
      </c>
      <c r="D119" s="39"/>
      <c r="E119" s="36"/>
      <c r="F119" s="39"/>
      <c r="G119" s="97">
        <f t="shared" si="3"/>
        <v>0</v>
      </c>
    </row>
    <row r="120" spans="1:7" ht="15">
      <c r="A120" s="33" t="s">
        <v>282</v>
      </c>
      <c r="B120" s="34" t="s">
        <v>60</v>
      </c>
      <c r="C120" s="38" t="s">
        <v>283</v>
      </c>
      <c r="D120" s="39"/>
      <c r="E120" s="36"/>
      <c r="F120" s="39"/>
      <c r="G120" s="97">
        <f t="shared" si="3"/>
        <v>0</v>
      </c>
    </row>
    <row r="121" spans="1:7" ht="30">
      <c r="A121" s="33" t="s">
        <v>281</v>
      </c>
      <c r="B121" s="34" t="s">
        <v>60</v>
      </c>
      <c r="C121" s="38" t="s">
        <v>284</v>
      </c>
      <c r="D121" s="39">
        <v>98631</v>
      </c>
      <c r="E121" s="36">
        <v>169843.31</v>
      </c>
      <c r="F121" s="39"/>
      <c r="G121" s="97">
        <f t="shared" si="3"/>
        <v>268474.31</v>
      </c>
    </row>
    <row r="122" spans="1:7" ht="30">
      <c r="A122" s="33" t="s">
        <v>302</v>
      </c>
      <c r="B122" s="34" t="s">
        <v>60</v>
      </c>
      <c r="C122" s="38" t="s">
        <v>299</v>
      </c>
      <c r="D122" s="39"/>
      <c r="E122" s="36">
        <v>6089.7</v>
      </c>
      <c r="F122" s="39"/>
      <c r="G122" s="97">
        <f t="shared" si="3"/>
        <v>6089.7</v>
      </c>
    </row>
    <row r="123" spans="1:7" ht="15">
      <c r="A123" s="98" t="s">
        <v>169</v>
      </c>
      <c r="B123" s="34" t="s">
        <v>62</v>
      </c>
      <c r="C123" s="38"/>
      <c r="D123" s="39">
        <f>D124-D125</f>
        <v>0</v>
      </c>
      <c r="E123" s="39">
        <f>E124-E125</f>
        <v>0</v>
      </c>
      <c r="F123" s="39">
        <f>F124-F125</f>
        <v>0</v>
      </c>
      <c r="G123" s="97">
        <f t="shared" si="2"/>
        <v>0</v>
      </c>
    </row>
    <row r="124" spans="1:7" ht="30">
      <c r="A124" s="33" t="s">
        <v>234</v>
      </c>
      <c r="B124" s="34" t="s">
        <v>63</v>
      </c>
      <c r="C124" s="38" t="s">
        <v>53</v>
      </c>
      <c r="D124" s="36"/>
      <c r="E124" s="36"/>
      <c r="F124" s="36"/>
      <c r="G124" s="97">
        <f t="shared" si="2"/>
        <v>0</v>
      </c>
    </row>
    <row r="125" spans="1:7" ht="15">
      <c r="A125" s="33" t="s">
        <v>170</v>
      </c>
      <c r="B125" s="34" t="s">
        <v>65</v>
      </c>
      <c r="C125" s="38" t="s">
        <v>141</v>
      </c>
      <c r="D125" s="36"/>
      <c r="E125" s="36"/>
      <c r="F125" s="36"/>
      <c r="G125" s="97">
        <f t="shared" si="2"/>
        <v>0</v>
      </c>
    </row>
    <row r="126" spans="1:7" ht="45.75" thickBot="1">
      <c r="A126" s="98" t="s">
        <v>171</v>
      </c>
      <c r="B126" s="22" t="s">
        <v>67</v>
      </c>
      <c r="C126" s="42"/>
      <c r="D126" s="24">
        <f>D132-D133</f>
        <v>0</v>
      </c>
      <c r="E126" s="24">
        <f>E132-E133</f>
        <v>0</v>
      </c>
      <c r="F126" s="24">
        <f>F132-F133</f>
        <v>0</v>
      </c>
      <c r="G126" s="82">
        <f>G132-G133</f>
        <v>0</v>
      </c>
    </row>
    <row r="127" spans="1:7" ht="15">
      <c r="A127" s="83"/>
      <c r="B127" s="83"/>
      <c r="C127" s="83"/>
      <c r="D127" s="83"/>
      <c r="E127" s="83"/>
      <c r="F127" s="83"/>
      <c r="G127" s="43" t="s">
        <v>66</v>
      </c>
    </row>
    <row r="128" spans="1:7" ht="15">
      <c r="A128" s="103"/>
      <c r="B128" s="85" t="s">
        <v>4</v>
      </c>
      <c r="C128" s="25" t="s">
        <v>5</v>
      </c>
      <c r="D128" s="26" t="s">
        <v>6</v>
      </c>
      <c r="E128" s="26" t="s">
        <v>120</v>
      </c>
      <c r="F128" s="40" t="s">
        <v>123</v>
      </c>
      <c r="G128" s="27"/>
    </row>
    <row r="129" spans="1:7" ht="15">
      <c r="A129" s="87" t="s">
        <v>7</v>
      </c>
      <c r="B129" s="87" t="s">
        <v>8</v>
      </c>
      <c r="C129" s="28"/>
      <c r="D129" s="29" t="s">
        <v>9</v>
      </c>
      <c r="E129" s="29" t="s">
        <v>121</v>
      </c>
      <c r="F129" s="41" t="s">
        <v>124</v>
      </c>
      <c r="G129" s="30" t="s">
        <v>10</v>
      </c>
    </row>
    <row r="130" spans="1:7" ht="15">
      <c r="A130" s="104"/>
      <c r="B130" s="105" t="s">
        <v>11</v>
      </c>
      <c r="C130" s="31"/>
      <c r="D130" s="32" t="s">
        <v>12</v>
      </c>
      <c r="E130" s="32" t="s">
        <v>122</v>
      </c>
      <c r="F130" s="106" t="s">
        <v>125</v>
      </c>
      <c r="G130" s="30"/>
    </row>
    <row r="131" spans="1:7" ht="15.75" thickBot="1">
      <c r="A131" s="89">
        <v>1</v>
      </c>
      <c r="B131" s="107">
        <v>2</v>
      </c>
      <c r="C131" s="107">
        <v>3</v>
      </c>
      <c r="D131" s="91">
        <v>4</v>
      </c>
      <c r="E131" s="91">
        <v>5</v>
      </c>
      <c r="F131" s="40" t="s">
        <v>13</v>
      </c>
      <c r="G131" s="27" t="s">
        <v>14</v>
      </c>
    </row>
    <row r="132" spans="1:7" ht="30">
      <c r="A132" s="110" t="s">
        <v>238</v>
      </c>
      <c r="B132" s="93" t="s">
        <v>158</v>
      </c>
      <c r="C132" s="111" t="s">
        <v>172</v>
      </c>
      <c r="D132" s="112"/>
      <c r="E132" s="112">
        <v>14799488.68</v>
      </c>
      <c r="F132" s="112">
        <v>739133</v>
      </c>
      <c r="G132" s="96">
        <f>SUM(D132:F132)</f>
        <v>15538621.68</v>
      </c>
    </row>
    <row r="133" spans="1:7" ht="15">
      <c r="A133" s="33" t="s">
        <v>150</v>
      </c>
      <c r="B133" s="34" t="s">
        <v>159</v>
      </c>
      <c r="C133" s="38" t="s">
        <v>64</v>
      </c>
      <c r="D133" s="36"/>
      <c r="E133" s="36">
        <v>14799488.68</v>
      </c>
      <c r="F133" s="36">
        <v>739133</v>
      </c>
      <c r="G133" s="97">
        <f>SUM(D133:F133)</f>
        <v>15538621.68</v>
      </c>
    </row>
    <row r="134" spans="1:7" ht="15">
      <c r="A134" s="98" t="s">
        <v>173</v>
      </c>
      <c r="B134" s="34" t="s">
        <v>142</v>
      </c>
      <c r="C134" s="38" t="s">
        <v>64</v>
      </c>
      <c r="D134" s="36"/>
      <c r="E134" s="36">
        <v>-2234.64</v>
      </c>
      <c r="F134" s="36">
        <v>-3826.67</v>
      </c>
      <c r="G134" s="97">
        <f>SUM(D134:F134)</f>
        <v>-6061.31</v>
      </c>
    </row>
    <row r="135" spans="1:7" ht="43.5">
      <c r="A135" s="113" t="s">
        <v>196</v>
      </c>
      <c r="B135" s="34" t="s">
        <v>48</v>
      </c>
      <c r="C135" s="38" t="s">
        <v>69</v>
      </c>
      <c r="D135" s="39">
        <f>D136-D160</f>
        <v>6482600</v>
      </c>
      <c r="E135" s="39">
        <f>E136-E160</f>
        <v>-9811243.53</v>
      </c>
      <c r="F135" s="39">
        <f>F136-F160</f>
        <v>0</v>
      </c>
      <c r="G135" s="97">
        <f>G136-G160</f>
        <v>-3328643.53</v>
      </c>
    </row>
    <row r="136" spans="1:7" ht="29.25">
      <c r="A136" s="113" t="s">
        <v>197</v>
      </c>
      <c r="B136" s="34" t="s">
        <v>52</v>
      </c>
      <c r="C136" s="38"/>
      <c r="D136" s="39">
        <f>D137+D140+D143+D146+D149+D152</f>
        <v>2267600</v>
      </c>
      <c r="E136" s="39">
        <f>E137+E140+E143+E146+E149+E152</f>
        <v>-5196175.3</v>
      </c>
      <c r="F136" s="39">
        <f>F137+F140+F143+F146+F149+F152</f>
        <v>0</v>
      </c>
      <c r="G136" s="97">
        <f>G137+G140+G143+G146+G149+G152</f>
        <v>-2928575.3</v>
      </c>
    </row>
    <row r="137" spans="1:7" ht="15">
      <c r="A137" s="98" t="s">
        <v>174</v>
      </c>
      <c r="B137" s="34" t="s">
        <v>56</v>
      </c>
      <c r="C137" s="38"/>
      <c r="D137" s="39">
        <f>D138-D139</f>
        <v>0</v>
      </c>
      <c r="E137" s="39">
        <f>E138-E139</f>
        <v>0</v>
      </c>
      <c r="F137" s="39">
        <f>F138-F139</f>
        <v>0</v>
      </c>
      <c r="G137" s="97">
        <f>G138-G139</f>
        <v>0</v>
      </c>
    </row>
    <row r="138" spans="1:7" ht="30">
      <c r="A138" s="33" t="s">
        <v>235</v>
      </c>
      <c r="B138" s="34" t="s">
        <v>143</v>
      </c>
      <c r="C138" s="38" t="s">
        <v>68</v>
      </c>
      <c r="D138" s="36">
        <v>1450869.78</v>
      </c>
      <c r="E138" s="36">
        <v>14126936.57</v>
      </c>
      <c r="F138" s="36">
        <v>744933</v>
      </c>
      <c r="G138" s="97">
        <f>SUM(D138:F138)</f>
        <v>16322739.35</v>
      </c>
    </row>
    <row r="139" spans="1:7" ht="15">
      <c r="A139" s="33" t="s">
        <v>175</v>
      </c>
      <c r="B139" s="34" t="s">
        <v>144</v>
      </c>
      <c r="C139" s="38" t="s">
        <v>69</v>
      </c>
      <c r="D139" s="36">
        <v>1450869.78</v>
      </c>
      <c r="E139" s="36">
        <v>14126936.57</v>
      </c>
      <c r="F139" s="36">
        <v>744933</v>
      </c>
      <c r="G139" s="97">
        <f>SUM(D139:F139)</f>
        <v>16322739.35</v>
      </c>
    </row>
    <row r="140" spans="1:7" ht="15">
      <c r="A140" s="98" t="s">
        <v>176</v>
      </c>
      <c r="B140" s="34" t="s">
        <v>61</v>
      </c>
      <c r="C140" s="38"/>
      <c r="D140" s="39">
        <f>D141-D142</f>
        <v>0</v>
      </c>
      <c r="E140" s="39">
        <f>E141-E142</f>
        <v>0</v>
      </c>
      <c r="F140" s="39">
        <f>F141-F142</f>
        <v>0</v>
      </c>
      <c r="G140" s="97">
        <f>G141-G142</f>
        <v>0</v>
      </c>
    </row>
    <row r="141" spans="1:7" ht="45">
      <c r="A141" s="33" t="s">
        <v>200</v>
      </c>
      <c r="B141" s="34" t="s">
        <v>72</v>
      </c>
      <c r="C141" s="38" t="s">
        <v>70</v>
      </c>
      <c r="D141" s="36"/>
      <c r="E141" s="36"/>
      <c r="F141" s="36"/>
      <c r="G141" s="97">
        <f>SUM(D141:F141)</f>
        <v>0</v>
      </c>
    </row>
    <row r="142" spans="1:7" ht="30">
      <c r="A142" s="33" t="s">
        <v>177</v>
      </c>
      <c r="B142" s="34" t="s">
        <v>74</v>
      </c>
      <c r="C142" s="38" t="s">
        <v>71</v>
      </c>
      <c r="D142" s="36"/>
      <c r="E142" s="36"/>
      <c r="F142" s="36"/>
      <c r="G142" s="97">
        <f>SUM(D142:F142)</f>
        <v>0</v>
      </c>
    </row>
    <row r="143" spans="1:7" ht="30">
      <c r="A143" s="98" t="s">
        <v>178</v>
      </c>
      <c r="B143" s="34" t="s">
        <v>141</v>
      </c>
      <c r="C143" s="38"/>
      <c r="D143" s="39">
        <f>D144-D145</f>
        <v>0</v>
      </c>
      <c r="E143" s="39">
        <f>E144-E145</f>
        <v>0</v>
      </c>
      <c r="F143" s="39">
        <f>F144-F145</f>
        <v>0</v>
      </c>
      <c r="G143" s="97">
        <f>G144-G145</f>
        <v>0</v>
      </c>
    </row>
    <row r="144" spans="1:7" ht="45">
      <c r="A144" s="33" t="s">
        <v>239</v>
      </c>
      <c r="B144" s="34" t="s">
        <v>160</v>
      </c>
      <c r="C144" s="38" t="s">
        <v>73</v>
      </c>
      <c r="D144" s="36"/>
      <c r="E144" s="36"/>
      <c r="F144" s="36"/>
      <c r="G144" s="97">
        <f>SUM(D144:F144)</f>
        <v>0</v>
      </c>
    </row>
    <row r="145" spans="1:7" ht="30">
      <c r="A145" s="33" t="s">
        <v>179</v>
      </c>
      <c r="B145" s="34" t="s">
        <v>161</v>
      </c>
      <c r="C145" s="38" t="s">
        <v>75</v>
      </c>
      <c r="D145" s="36"/>
      <c r="E145" s="36"/>
      <c r="F145" s="36"/>
      <c r="G145" s="97">
        <f>SUM(D145:F145)</f>
        <v>0</v>
      </c>
    </row>
    <row r="146" spans="1:7" ht="15">
      <c r="A146" s="98" t="s">
        <v>180</v>
      </c>
      <c r="B146" s="34" t="s">
        <v>76</v>
      </c>
      <c r="C146" s="38"/>
      <c r="D146" s="39">
        <f>D147-D148</f>
        <v>0</v>
      </c>
      <c r="E146" s="39">
        <f>E147-E148</f>
        <v>0</v>
      </c>
      <c r="F146" s="39">
        <f>F147-F148</f>
        <v>0</v>
      </c>
      <c r="G146" s="97">
        <f>G147-G148</f>
        <v>0</v>
      </c>
    </row>
    <row r="147" spans="1:7" ht="45">
      <c r="A147" s="33" t="s">
        <v>201</v>
      </c>
      <c r="B147" s="34" t="s">
        <v>77</v>
      </c>
      <c r="C147" s="38" t="s">
        <v>78</v>
      </c>
      <c r="D147" s="36"/>
      <c r="E147" s="36"/>
      <c r="F147" s="36"/>
      <c r="G147" s="97">
        <f>SUM(D147:F147)</f>
        <v>0</v>
      </c>
    </row>
    <row r="148" spans="1:7" ht="30">
      <c r="A148" s="33" t="s">
        <v>181</v>
      </c>
      <c r="B148" s="34" t="s">
        <v>79</v>
      </c>
      <c r="C148" s="38" t="s">
        <v>80</v>
      </c>
      <c r="D148" s="36"/>
      <c r="E148" s="36"/>
      <c r="F148" s="36"/>
      <c r="G148" s="97">
        <f>SUM(D148:F148)</f>
        <v>0</v>
      </c>
    </row>
    <row r="149" spans="1:7" ht="15">
      <c r="A149" s="98" t="s">
        <v>198</v>
      </c>
      <c r="B149" s="34" t="s">
        <v>81</v>
      </c>
      <c r="C149" s="38"/>
      <c r="D149" s="39">
        <f>D150-D151</f>
        <v>0</v>
      </c>
      <c r="E149" s="39">
        <f>E150-E151</f>
        <v>0</v>
      </c>
      <c r="F149" s="39">
        <f>F150-F151</f>
        <v>0</v>
      </c>
      <c r="G149" s="97">
        <f>G150-G151</f>
        <v>0</v>
      </c>
    </row>
    <row r="150" spans="1:7" ht="30">
      <c r="A150" s="33" t="s">
        <v>202</v>
      </c>
      <c r="B150" s="34" t="s">
        <v>82</v>
      </c>
      <c r="C150" s="38" t="s">
        <v>83</v>
      </c>
      <c r="D150" s="36"/>
      <c r="E150" s="36"/>
      <c r="F150" s="36"/>
      <c r="G150" s="97">
        <f>SUM(D150:F150)</f>
        <v>0</v>
      </c>
    </row>
    <row r="151" spans="1:7" ht="15">
      <c r="A151" s="33" t="s">
        <v>182</v>
      </c>
      <c r="B151" s="34" t="s">
        <v>84</v>
      </c>
      <c r="C151" s="38" t="s">
        <v>85</v>
      </c>
      <c r="D151" s="36"/>
      <c r="E151" s="36"/>
      <c r="F151" s="36"/>
      <c r="G151" s="97">
        <f>SUM(D151:F151)</f>
        <v>0</v>
      </c>
    </row>
    <row r="152" spans="1:7" ht="15">
      <c r="A152" s="98" t="s">
        <v>199</v>
      </c>
      <c r="B152" s="34" t="s">
        <v>86</v>
      </c>
      <c r="C152" s="38"/>
      <c r="D152" s="39">
        <f>D153-D154</f>
        <v>2267600</v>
      </c>
      <c r="E152" s="39">
        <f>E153-E154</f>
        <v>-5196175.3</v>
      </c>
      <c r="F152" s="39">
        <f>F153-F154</f>
        <v>0</v>
      </c>
      <c r="G152" s="97">
        <f>G153-G154</f>
        <v>-2928575.3</v>
      </c>
    </row>
    <row r="153" spans="1:7" ht="30">
      <c r="A153" s="33" t="s">
        <v>203</v>
      </c>
      <c r="B153" s="34" t="s">
        <v>87</v>
      </c>
      <c r="C153" s="38" t="s">
        <v>88</v>
      </c>
      <c r="D153" s="36">
        <v>3718469.78</v>
      </c>
      <c r="E153" s="36">
        <v>9558536.57</v>
      </c>
      <c r="F153" s="36">
        <v>739133</v>
      </c>
      <c r="G153" s="97">
        <f>SUM(D153:F153)</f>
        <v>14016139.35</v>
      </c>
    </row>
    <row r="154" spans="1:7" ht="15.75" thickBot="1">
      <c r="A154" s="33" t="s">
        <v>183</v>
      </c>
      <c r="B154" s="22" t="s">
        <v>89</v>
      </c>
      <c r="C154" s="23" t="s">
        <v>90</v>
      </c>
      <c r="D154" s="114">
        <v>1450869.78</v>
      </c>
      <c r="E154" s="114">
        <v>14754711.87</v>
      </c>
      <c r="F154" s="114">
        <v>739133</v>
      </c>
      <c r="G154" s="82">
        <f>SUM(D154:F154)</f>
        <v>16944714.65</v>
      </c>
    </row>
    <row r="155" spans="1:7" ht="15">
      <c r="A155" s="83"/>
      <c r="B155" s="83"/>
      <c r="C155" s="83"/>
      <c r="D155" s="83"/>
      <c r="E155" s="83"/>
      <c r="F155" s="83"/>
      <c r="G155" s="83" t="s">
        <v>91</v>
      </c>
    </row>
    <row r="156" spans="1:7" ht="15">
      <c r="A156" s="84"/>
      <c r="B156" s="85" t="s">
        <v>4</v>
      </c>
      <c r="C156" s="25" t="s">
        <v>5</v>
      </c>
      <c r="D156" s="26" t="s">
        <v>6</v>
      </c>
      <c r="E156" s="26" t="s">
        <v>120</v>
      </c>
      <c r="F156" s="40" t="s">
        <v>123</v>
      </c>
      <c r="G156" s="27"/>
    </row>
    <row r="157" spans="1:7" ht="15">
      <c r="A157" s="86" t="s">
        <v>7</v>
      </c>
      <c r="B157" s="87" t="s">
        <v>8</v>
      </c>
      <c r="C157" s="28"/>
      <c r="D157" s="29" t="s">
        <v>9</v>
      </c>
      <c r="E157" s="29" t="s">
        <v>121</v>
      </c>
      <c r="F157" s="41" t="s">
        <v>124</v>
      </c>
      <c r="G157" s="30" t="s">
        <v>10</v>
      </c>
    </row>
    <row r="158" spans="1:7" ht="15">
      <c r="A158" s="88"/>
      <c r="B158" s="87" t="s">
        <v>11</v>
      </c>
      <c r="C158" s="31"/>
      <c r="D158" s="32" t="s">
        <v>12</v>
      </c>
      <c r="E158" s="29" t="s">
        <v>122</v>
      </c>
      <c r="F158" s="41" t="s">
        <v>125</v>
      </c>
      <c r="G158" s="30"/>
    </row>
    <row r="159" spans="1:7" ht="15.75" thickBot="1">
      <c r="A159" s="89">
        <v>1</v>
      </c>
      <c r="B159" s="90">
        <v>2</v>
      </c>
      <c r="C159" s="90">
        <v>3</v>
      </c>
      <c r="D159" s="91">
        <v>4</v>
      </c>
      <c r="E159" s="91">
        <v>5</v>
      </c>
      <c r="F159" s="40" t="s">
        <v>13</v>
      </c>
      <c r="G159" s="27" t="s">
        <v>14</v>
      </c>
    </row>
    <row r="160" spans="1:7" ht="29.25">
      <c r="A160" s="115" t="s">
        <v>204</v>
      </c>
      <c r="B160" s="93" t="s">
        <v>68</v>
      </c>
      <c r="C160" s="94"/>
      <c r="D160" s="95">
        <f>D161+D164+D167+D170+D171</f>
        <v>-4215000</v>
      </c>
      <c r="E160" s="95">
        <f>E161+E164+E167+E170+E171</f>
        <v>4615068.23</v>
      </c>
      <c r="F160" s="95">
        <f>F161+F164+F167+F170+F171</f>
        <v>0</v>
      </c>
      <c r="G160" s="96">
        <f>G161+G164+G167+G170+G171</f>
        <v>400068.23</v>
      </c>
    </row>
    <row r="161" spans="1:7" ht="45">
      <c r="A161" s="98" t="s">
        <v>184</v>
      </c>
      <c r="B161" s="34" t="s">
        <v>70</v>
      </c>
      <c r="C161" s="38"/>
      <c r="D161" s="39">
        <f>D162-D163</f>
        <v>0</v>
      </c>
      <c r="E161" s="39">
        <f>E162-E163</f>
        <v>0</v>
      </c>
      <c r="F161" s="39">
        <f>F162-F163</f>
        <v>0</v>
      </c>
      <c r="G161" s="97">
        <f>G162-G163</f>
        <v>0</v>
      </c>
    </row>
    <row r="162" spans="1:7" ht="45">
      <c r="A162" s="33" t="s">
        <v>206</v>
      </c>
      <c r="B162" s="34" t="s">
        <v>92</v>
      </c>
      <c r="C162" s="38" t="s">
        <v>93</v>
      </c>
      <c r="D162" s="36"/>
      <c r="E162" s="36"/>
      <c r="F162" s="36"/>
      <c r="G162" s="97">
        <f>SUM(D162:F162)</f>
        <v>0</v>
      </c>
    </row>
    <row r="163" spans="1:7" ht="30">
      <c r="A163" s="33" t="s">
        <v>185</v>
      </c>
      <c r="B163" s="34" t="s">
        <v>94</v>
      </c>
      <c r="C163" s="38" t="s">
        <v>95</v>
      </c>
      <c r="D163" s="36"/>
      <c r="E163" s="36"/>
      <c r="F163" s="36"/>
      <c r="G163" s="97">
        <f>SUM(D163:F163)</f>
        <v>0</v>
      </c>
    </row>
    <row r="164" spans="1:7" ht="45">
      <c r="A164" s="98" t="s">
        <v>186</v>
      </c>
      <c r="B164" s="34" t="s">
        <v>73</v>
      </c>
      <c r="C164" s="38"/>
      <c r="D164" s="39">
        <f>D165-D166</f>
        <v>0</v>
      </c>
      <c r="E164" s="39">
        <f>E165-E166</f>
        <v>0</v>
      </c>
      <c r="F164" s="39">
        <f>F165-F166</f>
        <v>0</v>
      </c>
      <c r="G164" s="97">
        <f>G165-G166</f>
        <v>0</v>
      </c>
    </row>
    <row r="165" spans="1:9" ht="45">
      <c r="A165" s="33" t="s">
        <v>207</v>
      </c>
      <c r="B165" s="34" t="s">
        <v>96</v>
      </c>
      <c r="C165" s="38" t="s">
        <v>97</v>
      </c>
      <c r="D165" s="36"/>
      <c r="E165" s="36"/>
      <c r="F165" s="36"/>
      <c r="G165" s="97">
        <f>SUM(D165:F165)</f>
        <v>0</v>
      </c>
      <c r="H165" s="44"/>
      <c r="I165" s="44"/>
    </row>
    <row r="166" spans="1:9" ht="30">
      <c r="A166" s="33" t="s">
        <v>187</v>
      </c>
      <c r="B166" s="34" t="s">
        <v>98</v>
      </c>
      <c r="C166" s="38" t="s">
        <v>99</v>
      </c>
      <c r="D166" s="36"/>
      <c r="E166" s="36"/>
      <c r="F166" s="36"/>
      <c r="G166" s="97">
        <f>SUM(D166:F166)</f>
        <v>0</v>
      </c>
      <c r="H166" s="44"/>
      <c r="I166" s="44"/>
    </row>
    <row r="167" spans="1:9" ht="15">
      <c r="A167" s="98" t="s">
        <v>205</v>
      </c>
      <c r="B167" s="34" t="s">
        <v>78</v>
      </c>
      <c r="C167" s="38"/>
      <c r="D167" s="39">
        <f>D168-D169</f>
        <v>-6482600</v>
      </c>
      <c r="E167" s="39">
        <f>E168-E169</f>
        <v>9183468.23</v>
      </c>
      <c r="F167" s="39">
        <f>F168-F169</f>
        <v>0</v>
      </c>
      <c r="G167" s="97">
        <f>G168-G169</f>
        <v>2700868.23</v>
      </c>
      <c r="H167" s="44"/>
      <c r="I167" s="44"/>
    </row>
    <row r="168" spans="1:7" s="116" customFormat="1" ht="30">
      <c r="A168" s="33" t="s">
        <v>208</v>
      </c>
      <c r="B168" s="34" t="s">
        <v>100</v>
      </c>
      <c r="C168" s="38" t="s">
        <v>101</v>
      </c>
      <c r="D168" s="36">
        <v>1450869.78</v>
      </c>
      <c r="E168" s="36">
        <v>24334843.8</v>
      </c>
      <c r="F168" s="36">
        <v>744933</v>
      </c>
      <c r="G168" s="97">
        <f>SUM(D168:F168)</f>
        <v>26530646.58</v>
      </c>
    </row>
    <row r="169" spans="1:7" s="116" customFormat="1" ht="15.75" thickBot="1">
      <c r="A169" s="33" t="s">
        <v>188</v>
      </c>
      <c r="B169" s="34" t="s">
        <v>102</v>
      </c>
      <c r="C169" s="38" t="s">
        <v>103</v>
      </c>
      <c r="D169" s="36">
        <v>7933469.78</v>
      </c>
      <c r="E169" s="36">
        <v>15151375.57</v>
      </c>
      <c r="F169" s="114">
        <v>744933</v>
      </c>
      <c r="G169" s="97">
        <f>SUM(D169:F169)</f>
        <v>23829778.35</v>
      </c>
    </row>
    <row r="170" spans="1:7" s="116" customFormat="1" ht="15">
      <c r="A170" s="98" t="s">
        <v>145</v>
      </c>
      <c r="B170" s="34" t="s">
        <v>83</v>
      </c>
      <c r="C170" s="38" t="s">
        <v>64</v>
      </c>
      <c r="D170" s="36">
        <v>2267600</v>
      </c>
      <c r="E170" s="36">
        <v>-4568400</v>
      </c>
      <c r="F170" s="36"/>
      <c r="G170" s="97">
        <f>SUM(D170:F170)</f>
        <v>-2300800</v>
      </c>
    </row>
    <row r="171" spans="1:9" s="116" customFormat="1" ht="15.75" thickBot="1">
      <c r="A171" s="98" t="s">
        <v>146</v>
      </c>
      <c r="B171" s="22" t="s">
        <v>88</v>
      </c>
      <c r="C171" s="23" t="s">
        <v>64</v>
      </c>
      <c r="D171" s="114"/>
      <c r="E171" s="114"/>
      <c r="F171" s="114"/>
      <c r="G171" s="82">
        <f>SUM(D171:F171)</f>
        <v>0</v>
      </c>
      <c r="H171" s="117"/>
      <c r="I171" s="117"/>
    </row>
    <row r="172" spans="1:8" s="116" customFormat="1" ht="15">
      <c r="A172" s="45"/>
      <c r="B172" s="46"/>
      <c r="C172" s="47"/>
      <c r="D172" s="48"/>
      <c r="E172" s="48"/>
      <c r="F172" s="48"/>
      <c r="G172" s="49"/>
      <c r="H172" s="117"/>
    </row>
    <row r="173" spans="1:9" s="116" customFormat="1" ht="30">
      <c r="A173" s="118" t="s">
        <v>190</v>
      </c>
      <c r="B173" s="119" t="s">
        <v>306</v>
      </c>
      <c r="C173" s="119"/>
      <c r="D173" s="119"/>
      <c r="E173" s="120" t="s">
        <v>114</v>
      </c>
      <c r="F173" s="121"/>
      <c r="G173" s="122" t="s">
        <v>307</v>
      </c>
      <c r="I173" s="117"/>
    </row>
    <row r="174" spans="1:9" s="116" customFormat="1" ht="15">
      <c r="A174" s="123" t="s">
        <v>117</v>
      </c>
      <c r="B174" s="124" t="s">
        <v>116</v>
      </c>
      <c r="C174" s="124"/>
      <c r="D174" s="124"/>
      <c r="F174" s="123" t="s">
        <v>115</v>
      </c>
      <c r="G174" s="125" t="s">
        <v>116</v>
      </c>
      <c r="I174" s="117"/>
    </row>
    <row r="175" spans="1:6" s="116" customFormat="1" ht="15">
      <c r="A175" s="126"/>
      <c r="B175" s="126"/>
      <c r="C175" s="126"/>
      <c r="F175" s="126"/>
    </row>
    <row r="176" spans="1:7" ht="15">
      <c r="A176" s="126"/>
      <c r="B176" s="126"/>
      <c r="C176" s="126"/>
      <c r="D176" s="116"/>
      <c r="E176" s="116"/>
      <c r="F176" s="126"/>
      <c r="G176" s="126"/>
    </row>
    <row r="177" spans="1:7" ht="15">
      <c r="A177" s="127" t="s">
        <v>309</v>
      </c>
      <c r="B177" s="126"/>
      <c r="C177" s="126"/>
      <c r="D177" s="118"/>
      <c r="E177" s="128"/>
      <c r="F177" s="128"/>
      <c r="G177" s="128"/>
    </row>
  </sheetData>
  <sheetProtection/>
  <mergeCells count="13">
    <mergeCell ref="A1:F1"/>
    <mergeCell ref="C3:D3"/>
    <mergeCell ref="B4:E4"/>
    <mergeCell ref="B5:E5"/>
    <mergeCell ref="B6:E6"/>
    <mergeCell ref="B7:E8"/>
    <mergeCell ref="C12:C14"/>
    <mergeCell ref="C41:C43"/>
    <mergeCell ref="C84:C86"/>
    <mergeCell ref="C128:C130"/>
    <mergeCell ref="C156:C158"/>
    <mergeCell ref="B173:D173"/>
    <mergeCell ref="B174:D174"/>
  </mergeCells>
  <conditionalFormatting sqref="A90">
    <cfRule type="expression" priority="1" dxfId="1" stopIfTrue="1">
      <formula>N($C90)&lt;&gt;0</formula>
    </cfRule>
  </conditionalFormatting>
  <printOptions/>
  <pageMargins left="0.3937007874015748" right="0.31496062992125984" top="0.7874015748031497" bottom="0.3937007874015748" header="0.1968503937007874" footer="0.1968503937007874"/>
  <pageSetup blackAndWhite="1" fitToHeight="5" fitToWidth="1" horizontalDpi="600" verticalDpi="600" orientation="landscape" paperSize="9" scale="64" r:id="rId1"/>
  <rowBreaks count="4" manualBreakCount="4">
    <brk id="39" max="255" man="1"/>
    <brk id="82" max="255" man="1"/>
    <brk id="126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Siryus</cp:lastModifiedBy>
  <cp:lastPrinted>2021-04-20T09:03:21Z</cp:lastPrinted>
  <dcterms:created xsi:type="dcterms:W3CDTF">2011-06-24T08:15:11Z</dcterms:created>
  <dcterms:modified xsi:type="dcterms:W3CDTF">2021-04-20T09:04:48Z</dcterms:modified>
  <cp:category/>
  <cp:version/>
  <cp:contentType/>
  <cp:contentStatus/>
</cp:coreProperties>
</file>